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ScreenShots\"/>
    </mc:Choice>
  </mc:AlternateContent>
  <bookViews>
    <workbookView xWindow="0" yWindow="0" windowWidth="2370" windowHeight="7725" activeTab="2"/>
  </bookViews>
  <sheets>
    <sheet name="About" sheetId="2" r:id="rId1"/>
    <sheet name="Data" sheetId="1" r:id="rId2"/>
    <sheet name="Attribute Analysis" sheetId="7" r:id="rId3"/>
    <sheet name="Win Percent Analysis" sheetId="6" r:id="rId4"/>
  </sheets>
  <definedNames>
    <definedName name="_xlchart.v1.0" hidden="1">Data!$N$2:$N$86</definedName>
    <definedName name="_xlchart.v1.1" hidden="1">Data!$N$2:$N$86</definedName>
    <definedName name="_xlchart.v1.10" hidden="1">Data!$N$16</definedName>
    <definedName name="_xlchart.v1.11" hidden="1">Data!$N$17</definedName>
    <definedName name="_xlchart.v1.12" hidden="1">Data!$N$18</definedName>
    <definedName name="_xlchart.v1.13" hidden="1">Data!$N$19</definedName>
    <definedName name="_xlchart.v1.14" hidden="1">Data!$N$2</definedName>
    <definedName name="_xlchart.v1.15" hidden="1">Data!$N$20</definedName>
    <definedName name="_xlchart.v1.16" hidden="1">Data!$N$21</definedName>
    <definedName name="_xlchart.v1.17" hidden="1">Data!$N$22</definedName>
    <definedName name="_xlchart.v1.18" hidden="1">Data!$N$23</definedName>
    <definedName name="_xlchart.v1.19" hidden="1">Data!$N$24</definedName>
    <definedName name="_xlchart.v1.2" hidden="1">'Win Percent Analysis'!$E$24</definedName>
    <definedName name="_xlchart.v1.20" hidden="1">Data!$N$25</definedName>
    <definedName name="_xlchart.v1.21" hidden="1">Data!$N$26</definedName>
    <definedName name="_xlchart.v1.22" hidden="1">Data!$N$27</definedName>
    <definedName name="_xlchart.v1.23" hidden="1">Data!$N$28</definedName>
    <definedName name="_xlchart.v1.24" hidden="1">Data!$N$29</definedName>
    <definedName name="_xlchart.v1.25" hidden="1">Data!$N$3</definedName>
    <definedName name="_xlchart.v1.26" hidden="1">Data!$N$30</definedName>
    <definedName name="_xlchart.v1.27" hidden="1">Data!$N$31</definedName>
    <definedName name="_xlchart.v1.28" hidden="1">Data!$N$32</definedName>
    <definedName name="_xlchart.v1.29" hidden="1">Data!$N$33</definedName>
    <definedName name="_xlchart.v1.3" hidden="1">'Win Percent Analysis'!$E$25</definedName>
    <definedName name="_xlchart.v1.30" hidden="1">Data!$N$34</definedName>
    <definedName name="_xlchart.v1.31" hidden="1">Data!$N$35</definedName>
    <definedName name="_xlchart.v1.32" hidden="1">Data!$N$36</definedName>
    <definedName name="_xlchart.v1.33" hidden="1">Data!$N$37</definedName>
    <definedName name="_xlchart.v1.34" hidden="1">Data!$N$38</definedName>
    <definedName name="_xlchart.v1.35" hidden="1">Data!$N$39</definedName>
    <definedName name="_xlchart.v1.36" hidden="1">Data!$N$4</definedName>
    <definedName name="_xlchart.v1.37" hidden="1">Data!$N$40</definedName>
    <definedName name="_xlchart.v1.38" hidden="1">Data!$N$41</definedName>
    <definedName name="_xlchart.v1.39" hidden="1">Data!$N$42</definedName>
    <definedName name="_xlchart.v1.4" hidden="1">Data!$N$10</definedName>
    <definedName name="_xlchart.v1.40" hidden="1">Data!$N$43</definedName>
    <definedName name="_xlchart.v1.41" hidden="1">Data!$N$44</definedName>
    <definedName name="_xlchart.v1.42" hidden="1">Data!$N$45</definedName>
    <definedName name="_xlchart.v1.43" hidden="1">Data!$N$46</definedName>
    <definedName name="_xlchart.v1.44" hidden="1">Data!$N$47</definedName>
    <definedName name="_xlchart.v1.45" hidden="1">Data!$N$48</definedName>
    <definedName name="_xlchart.v1.46" hidden="1">Data!$N$49</definedName>
    <definedName name="_xlchart.v1.47" hidden="1">Data!$N$5</definedName>
    <definedName name="_xlchart.v1.48" hidden="1">Data!$N$50</definedName>
    <definedName name="_xlchart.v1.49" hidden="1">Data!$N$51</definedName>
    <definedName name="_xlchart.v1.5" hidden="1">Data!$N$11</definedName>
    <definedName name="_xlchart.v1.50" hidden="1">Data!$N$52</definedName>
    <definedName name="_xlchart.v1.51" hidden="1">Data!$N$53</definedName>
    <definedName name="_xlchart.v1.52" hidden="1">Data!$N$54</definedName>
    <definedName name="_xlchart.v1.53" hidden="1">Data!$N$55</definedName>
    <definedName name="_xlchart.v1.54" hidden="1">Data!$N$56</definedName>
    <definedName name="_xlchart.v1.55" hidden="1">Data!$N$57</definedName>
    <definedName name="_xlchart.v1.56" hidden="1">Data!$N$58</definedName>
    <definedName name="_xlchart.v1.57" hidden="1">Data!$N$59</definedName>
    <definedName name="_xlchart.v1.58" hidden="1">Data!$N$6</definedName>
    <definedName name="_xlchart.v1.59" hidden="1">Data!$N$60</definedName>
    <definedName name="_xlchart.v1.6" hidden="1">Data!$N$12</definedName>
    <definedName name="_xlchart.v1.60" hidden="1">Data!$N$61</definedName>
    <definedName name="_xlchart.v1.61" hidden="1">Data!$N$62</definedName>
    <definedName name="_xlchart.v1.62" hidden="1">Data!$N$63</definedName>
    <definedName name="_xlchart.v1.63" hidden="1">Data!$N$64</definedName>
    <definedName name="_xlchart.v1.64" hidden="1">Data!$N$65</definedName>
    <definedName name="_xlchart.v1.65" hidden="1">Data!$N$66</definedName>
    <definedName name="_xlchart.v1.66" hidden="1">Data!$N$67</definedName>
    <definedName name="_xlchart.v1.67" hidden="1">Data!$N$68</definedName>
    <definedName name="_xlchart.v1.68" hidden="1">Data!$N$69</definedName>
    <definedName name="_xlchart.v1.69" hidden="1">Data!$N$7</definedName>
    <definedName name="_xlchart.v1.7" hidden="1">Data!$N$13</definedName>
    <definedName name="_xlchart.v1.70" hidden="1">Data!$N$70</definedName>
    <definedName name="_xlchart.v1.71" hidden="1">Data!$N$71</definedName>
    <definedName name="_xlchart.v1.72" hidden="1">Data!$N$72</definedName>
    <definedName name="_xlchart.v1.73" hidden="1">Data!$N$73</definedName>
    <definedName name="_xlchart.v1.74" hidden="1">Data!$N$74</definedName>
    <definedName name="_xlchart.v1.75" hidden="1">Data!$N$75</definedName>
    <definedName name="_xlchart.v1.76" hidden="1">Data!$N$76</definedName>
    <definedName name="_xlchart.v1.77" hidden="1">Data!$N$77</definedName>
    <definedName name="_xlchart.v1.78" hidden="1">Data!$N$78</definedName>
    <definedName name="_xlchart.v1.79" hidden="1">Data!$N$79</definedName>
    <definedName name="_xlchart.v1.8" hidden="1">Data!$N$14</definedName>
    <definedName name="_xlchart.v1.80" hidden="1">Data!$N$8</definedName>
    <definedName name="_xlchart.v1.81" hidden="1">Data!$N$80</definedName>
    <definedName name="_xlchart.v1.82" hidden="1">Data!$N$81</definedName>
    <definedName name="_xlchart.v1.83" hidden="1">Data!$N$82</definedName>
    <definedName name="_xlchart.v1.84" hidden="1">Data!$N$83</definedName>
    <definedName name="_xlchart.v1.85" hidden="1">Data!$N$84</definedName>
    <definedName name="_xlchart.v1.86" hidden="1">Data!$N$85</definedName>
    <definedName name="_xlchart.v1.87" hidden="1">Data!$N$86</definedName>
    <definedName name="_xlchart.v1.88" hidden="1">Data!$N$9</definedName>
    <definedName name="_xlchart.v1.89" hidden="1">Data!$N$2:$N$86</definedName>
    <definedName name="_xlchart.v1.9" hidden="1">Data!$N$15</definedName>
    <definedName name="_xlchart.v1.90" hidden="1">Data!$N$2:$N$86</definedName>
    <definedName name="_xlchart.v1.91" hidden="1">Data!$N$2:$N$86</definedName>
    <definedName name="_xlchart.v1.92" hidden="1">Data!$N$2:$N$86</definedName>
    <definedName name="Bar" comment="Is the candy a bar or not?  1 is a bar, 0 is not.">Data!$I$2:$I$86</definedName>
    <definedName name="Caramel">Data!$D$2:$D$86</definedName>
    <definedName name="Chocolate">Data!$B$2:$B$86</definedName>
    <definedName name="Fruity">Data!$C$2:$C$86</definedName>
    <definedName name="Hard">Data!$H$2:$H$86</definedName>
    <definedName name="Multiple_In_Package">Data!$J$2:$J$86</definedName>
    <definedName name="Name">Data!$A$2:$A$86</definedName>
    <definedName name="Nougat">Data!$F$2:$F$86</definedName>
    <definedName name="Peanut_Almond">Data!$E$2:$E$86</definedName>
    <definedName name="Waifer">Data!$G$2:$G$86</definedName>
    <definedName name="Win">Data!$N$2:$N$86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B6" i="7"/>
  <c r="B7" i="7"/>
  <c r="B11" i="7"/>
  <c r="B10" i="7"/>
  <c r="B9" i="7"/>
  <c r="B8" i="7"/>
  <c r="B4" i="7"/>
  <c r="B5" i="7"/>
  <c r="B12" i="6"/>
  <c r="B11" i="6"/>
  <c r="B10" i="6"/>
  <c r="B8" i="6"/>
  <c r="B7" i="6"/>
  <c r="B6" i="6"/>
  <c r="B5" i="6"/>
  <c r="B4" i="6"/>
  <c r="B2" i="6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2" i="1"/>
</calcChain>
</file>

<file path=xl/sharedStrings.xml><?xml version="1.0" encoding="utf-8"?>
<sst xmlns="http://schemas.openxmlformats.org/spreadsheetml/2006/main" count="194" uniqueCount="162">
  <si>
    <t>competitorname</t>
  </si>
  <si>
    <t>chocolate</t>
  </si>
  <si>
    <t>fruity</t>
  </si>
  <si>
    <t>caramel</t>
  </si>
  <si>
    <t>nougat</t>
  </si>
  <si>
    <t>crispedricewafer</t>
  </si>
  <si>
    <t>hard</t>
  </si>
  <si>
    <t>bar</t>
  </si>
  <si>
    <t>pluribus</t>
  </si>
  <si>
    <t>sugarpercent</t>
  </si>
  <si>
    <t>pricepercent</t>
  </si>
  <si>
    <t>winpercent</t>
  </si>
  <si>
    <t>100 Grand</t>
  </si>
  <si>
    <t>3 Musketeers</t>
  </si>
  <si>
    <t>One dime</t>
  </si>
  <si>
    <t>One quarter</t>
  </si>
  <si>
    <t>Air Heads</t>
  </si>
  <si>
    <t>Almond Joy</t>
  </si>
  <si>
    <t>Baby Ruth</t>
  </si>
  <si>
    <t>Boston Baked Beans</t>
  </si>
  <si>
    <t>Candy Corn</t>
  </si>
  <si>
    <t>Caramel Apple Pops</t>
  </si>
  <si>
    <t>Charleston Chew</t>
  </si>
  <si>
    <t>Chewey Lemonhead Fruit Mix</t>
  </si>
  <si>
    <t>Chiclets</t>
  </si>
  <si>
    <t>Dots</t>
  </si>
  <si>
    <t>Dum Dums</t>
  </si>
  <si>
    <t>Fruit Chews</t>
  </si>
  <si>
    <t>Fun Dip</t>
  </si>
  <si>
    <t>Gobstopper</t>
  </si>
  <si>
    <t>Haribo Gold Bears</t>
  </si>
  <si>
    <t>Haribo Happy Cola</t>
  </si>
  <si>
    <t>Haribo Sour Bears</t>
  </si>
  <si>
    <t>Haribo Twin Snakes</t>
  </si>
  <si>
    <t>Jawbusters</t>
  </si>
  <si>
    <t>Junior Mints</t>
  </si>
  <si>
    <t>Kit Kat</t>
  </si>
  <si>
    <t>Laffy Taffy</t>
  </si>
  <si>
    <t>Lemonhead</t>
  </si>
  <si>
    <t>Lifesavers big ring gummies</t>
  </si>
  <si>
    <t>Mike &amp; Ike</t>
  </si>
  <si>
    <t>Milk Duds</t>
  </si>
  <si>
    <t>Milky Way</t>
  </si>
  <si>
    <t>Milky Way Midnight</t>
  </si>
  <si>
    <t>Milky Way Simply Caramel</t>
  </si>
  <si>
    <t>Mounds</t>
  </si>
  <si>
    <t>Mr Good Bar</t>
  </si>
  <si>
    <t>Nerds</t>
  </si>
  <si>
    <t>Nestle Butterfinger</t>
  </si>
  <si>
    <t>Nestle Crunch</t>
  </si>
  <si>
    <t>Nik L Nip</t>
  </si>
  <si>
    <t>Now &amp; Later</t>
  </si>
  <si>
    <t>Payday</t>
  </si>
  <si>
    <t>Peanut M&amp;Ms</t>
  </si>
  <si>
    <t>Pixie Sticks</t>
  </si>
  <si>
    <t>Pop Rocks</t>
  </si>
  <si>
    <t>Red vines</t>
  </si>
  <si>
    <t>Ring pop</t>
  </si>
  <si>
    <t>Rolo</t>
  </si>
  <si>
    <t>Root Beer Barrels</t>
  </si>
  <si>
    <t>Runts</t>
  </si>
  <si>
    <t>Sixlets</t>
  </si>
  <si>
    <t>Skittles original</t>
  </si>
  <si>
    <t>Skittles wildberry</t>
  </si>
  <si>
    <t>Nestle Smarties</t>
  </si>
  <si>
    <t>Smarties candy</t>
  </si>
  <si>
    <t>Snickers</t>
  </si>
  <si>
    <t>Snickers Crisper</t>
  </si>
  <si>
    <t>Sour Patch Kids</t>
  </si>
  <si>
    <t>Sour Patch Tricksters</t>
  </si>
  <si>
    <t>Starburst</t>
  </si>
  <si>
    <t>Strawberry bon bons</t>
  </si>
  <si>
    <t>Sugar Babies</t>
  </si>
  <si>
    <t>Sugar Daddy</t>
  </si>
  <si>
    <t>Super Bubble</t>
  </si>
  <si>
    <t>Swedish Fish</t>
  </si>
  <si>
    <t>Tootsie Pop</t>
  </si>
  <si>
    <t>Tootsie Roll Juniors</t>
  </si>
  <si>
    <t>Tootsie Roll Midgies</t>
  </si>
  <si>
    <t>Tootsie Roll Snack Bars</t>
  </si>
  <si>
    <t>Trolli Sour Bites</t>
  </si>
  <si>
    <t>Twix</t>
  </si>
  <si>
    <t>Twizzlers</t>
  </si>
  <si>
    <t>Warheads</t>
  </si>
  <si>
    <t>Whoppers</t>
  </si>
  <si>
    <t>Hershey's Kisses</t>
  </si>
  <si>
    <t>Hershey's Krackel</t>
  </si>
  <si>
    <t>Hershey's Milk Chocolate</t>
  </si>
  <si>
    <t>Hershey's Special Dark</t>
  </si>
  <si>
    <t>Peanut butter M&amp;M's</t>
  </si>
  <si>
    <t>M&amp;M's</t>
  </si>
  <si>
    <t>Reese's Miniatures</t>
  </si>
  <si>
    <t>Reese's Peanut Butter cup</t>
  </si>
  <si>
    <t>Reese's pieces</t>
  </si>
  <si>
    <t>Reese's stuffed with pieces</t>
  </si>
  <si>
    <t>Welch's Fruit Snacks</t>
  </si>
  <si>
    <t>Werther's Original Caramel</t>
  </si>
  <si>
    <t>Win Percent</t>
  </si>
  <si>
    <t>Raw Win Percent</t>
  </si>
  <si>
    <t>Price Percent</t>
  </si>
  <si>
    <t>Sugar Percent</t>
  </si>
  <si>
    <t>Name</t>
  </si>
  <si>
    <t>Chocolate</t>
  </si>
  <si>
    <t>Fruity</t>
  </si>
  <si>
    <t>Caramel</t>
  </si>
  <si>
    <t>Nougat</t>
  </si>
  <si>
    <t>Waifer</t>
  </si>
  <si>
    <t>Hard</t>
  </si>
  <si>
    <t>Bar</t>
  </si>
  <si>
    <t>Multiple In Package</t>
  </si>
  <si>
    <t>Peanut Almond</t>
  </si>
  <si>
    <t xml:space="preserve">Author </t>
  </si>
  <si>
    <t>Dan Bennett</t>
  </si>
  <si>
    <t>Date</t>
  </si>
  <si>
    <t>Purpose</t>
  </si>
  <si>
    <t>Explore Tables and boolean operations</t>
  </si>
  <si>
    <t>Source</t>
  </si>
  <si>
    <t>FiveThirtyEight's github account</t>
  </si>
  <si>
    <t xml:space="preserve">Link </t>
  </si>
  <si>
    <t>https://github.com/fivethirtyeight/data/tree/master/candy-power-ranking</t>
  </si>
  <si>
    <t>Data Dictionary</t>
  </si>
  <si>
    <t>Sheets</t>
  </si>
  <si>
    <t>Raw Data</t>
  </si>
  <si>
    <t>This contains a  modified version of the raw data.  See methods doucment for full description of the changes</t>
  </si>
  <si>
    <t>Does it contain chocolate?</t>
  </si>
  <si>
    <t>Is it fruit flavored?</t>
  </si>
  <si>
    <t>Is there caramel in the candy?</t>
  </si>
  <si>
    <t>peanutalmondy</t>
  </si>
  <si>
    <t>Does it contain peanuts, peanut butter or almonds?</t>
  </si>
  <si>
    <t>Does it contain nougat?</t>
  </si>
  <si>
    <t>Does it contain crisped rice, wafers, or a cookie component?</t>
  </si>
  <si>
    <t>Is it a hard candy?</t>
  </si>
  <si>
    <t>Is it a candy bar?</t>
  </si>
  <si>
    <t>Is it one of many candies in a bag or box?</t>
  </si>
  <si>
    <t>The percentile of sugar it falls under within the data set.</t>
  </si>
  <si>
    <t>The unit price percentile compared to the rest of the set.</t>
  </si>
  <si>
    <t>The overall win percentage according to 269,000 matchups.</t>
  </si>
  <si>
    <t>Original Name</t>
  </si>
  <si>
    <t>New Name</t>
  </si>
  <si>
    <t>Derived</t>
  </si>
  <si>
    <t>N</t>
  </si>
  <si>
    <t>Description</t>
  </si>
  <si>
    <t>Y</t>
  </si>
  <si>
    <t>Coversion of winpercent column to actual percent</t>
  </si>
  <si>
    <t>Frequency</t>
  </si>
  <si>
    <t>Q1</t>
  </si>
  <si>
    <t>Min</t>
  </si>
  <si>
    <t>Q2</t>
  </si>
  <si>
    <t>Q3</t>
  </si>
  <si>
    <t>Max</t>
  </si>
  <si>
    <t>Count</t>
  </si>
  <si>
    <t>Range</t>
  </si>
  <si>
    <t>Sugar Percentile</t>
  </si>
  <si>
    <t>Price Percentile</t>
  </si>
  <si>
    <t>Win Percent Analyss</t>
  </si>
  <si>
    <t>An analysis of the Win Percent field.</t>
  </si>
  <si>
    <t>Average</t>
  </si>
  <si>
    <t>Standard Dev</t>
  </si>
  <si>
    <t>Attribute Analysis</t>
  </si>
  <si>
    <t>An analysis of the attribute fields (Chocolate - Multiple in Package)</t>
  </si>
  <si>
    <t>J</t>
  </si>
  <si>
    <t>Attribute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</si>
</sst>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9" fontId="0" fillId="0" borderId="0" xfId="2" applyFont="1"/>
    <xf numFmtId="168" fontId="0" fillId="0" borderId="0" xfId="2" applyNumberFormat="1" applyFont="1"/>
    <xf numFmtId="0" fontId="2" fillId="0" borderId="0" xfId="0" applyFont="1"/>
    <xf numFmtId="0" fontId="2" fillId="0" borderId="0" xfId="0" applyFont="1" applyAlignment="1">
      <alignment horizontal="center" wrapText="1"/>
    </xf>
    <xf numFmtId="168" fontId="2" fillId="0" borderId="0" xfId="2" applyNumberFormat="1" applyFont="1" applyAlignment="1">
      <alignment horizontal="center" wrapText="1"/>
    </xf>
    <xf numFmtId="15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168" fontId="1" fillId="0" borderId="0" xfId="2" applyNumberFormat="1" applyFont="1" applyAlignment="1">
      <alignment horizontal="center" wrapText="1"/>
    </xf>
    <xf numFmtId="0" fontId="0" fillId="0" borderId="0" xfId="0" applyFont="1" applyAlignment="1">
      <alignment horizontal="left" wrapText="1"/>
    </xf>
    <xf numFmtId="9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Attribute Frequency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'Attribute Analysis'!$B$2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'Attribute Analysis'!$A$3:$A$11</c:f>
              <c:strCache>
                <c:ptCount val="9"/>
                <c:pt idx="0">
                  <c:v>Multiple In Package</c:v>
                </c:pt>
                <c:pt idx="1">
                  <c:v>Fruity</c:v>
                </c:pt>
                <c:pt idx="2">
                  <c:v>Chocolate</c:v>
                </c:pt>
                <c:pt idx="3">
                  <c:v>Bar</c:v>
                </c:pt>
                <c:pt idx="4">
                  <c:v>Hard</c:v>
                </c:pt>
                <c:pt idx="5">
                  <c:v>Caramel</c:v>
                </c:pt>
                <c:pt idx="6">
                  <c:v>Peanut Almond</c:v>
                </c:pt>
                <c:pt idx="7">
                  <c:v>Nougat</c:v>
                </c:pt>
                <c:pt idx="8">
                  <c:v>Waifer</c:v>
                </c:pt>
              </c:strCache>
            </c:strRef>
          </c:cat>
          <c:val>
            <c:numRef>
              <c:f>'Attribute Analysis'!$B$3:$B$11</c:f>
              <c:numCache>
                <c:formatCode>General</c:formatCode>
                <c:ptCount val="9"/>
                <c:pt idx="0">
                  <c:v>44</c:v>
                </c:pt>
                <c:pt idx="1">
                  <c:v>38</c:v>
                </c:pt>
                <c:pt idx="2">
                  <c:v>37</c:v>
                </c:pt>
                <c:pt idx="3">
                  <c:v>21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B-4638-99A9-0F9F8C1CF1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559575464"/>
        <c:axId val="559575792"/>
      </c:barChart>
      <c:catAx>
        <c:axId val="55957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575792"/>
        <c:crosses val="autoZero"/>
        <c:auto val="1"/>
        <c:lblAlgn val="ctr"/>
        <c:lblOffset val="100"/>
        <c:noMultiLvlLbl val="0"/>
      </c:catAx>
      <c:valAx>
        <c:axId val="5595757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957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_xlchart.v1.92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Win Percentage</a:t>
            </a:r>
          </a:p>
        </cx:rich>
      </cx:tx>
    </cx:title>
    <cx:plotArea>
      <cx:plotAreaRegion>
        <cx:series layoutId="boxWhisker" uniqueId="{2FFEF09D-4487-452E-B9D0-EBBE23529AF3}">
          <cx:spPr>
            <a:solidFill>
              <a:schemeClr val="accent4">
                <a:lumMod val="60000"/>
                <a:lumOff val="40000"/>
              </a:schemeClr>
            </a:solidFill>
          </cx:spPr>
          <cx:dataLabels>
            <cx:visibility seriesName="0" categoryName="0" value="1"/>
          </cx:dataLabels>
          <cx:dataId val="0"/>
          <cx:layoutPr>
            <cx:visibility nonoutliers="0"/>
            <cx:statistics quartileMethod="exclusive"/>
          </cx:layoutPr>
        </cx:series>
      </cx:plotAreaRegion>
      <cx:axis id="0" hidden="1">
        <cx:catScaling gapWidth="0.319999993"/>
        <cx:tickLabels/>
      </cx:axis>
      <cx:axis id="1">
        <cx:valScaling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Percentage Wins</a:t>
            </a:r>
          </a:p>
        </cx:rich>
      </cx:tx>
    </cx:title>
    <cx:plotArea>
      <cx:plotAreaRegion>
        <cx:series layoutId="clusteredColumn" uniqueId="{59FF7BF9-DE04-4AF1-8061-3D1A6AA8833C}">
          <cx:dataLabels>
            <cx:visibility seriesName="0" categoryName="0" value="1"/>
          </cx:dataLabels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.109999999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Percent of Battles Won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Number of Candy Types</a:t>
                </a:r>
              </a:p>
            </cx:rich>
          </cx:tx>
        </cx:title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133350</xdr:rowOff>
    </xdr:from>
    <xdr:to>
      <xdr:col>10</xdr:col>
      <xdr:colOff>142875</xdr:colOff>
      <xdr:row>19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61911</xdr:rowOff>
    </xdr:from>
    <xdr:to>
      <xdr:col>8</xdr:col>
      <xdr:colOff>85725</xdr:colOff>
      <xdr:row>22</xdr:row>
      <xdr:rowOff>66674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180975</xdr:colOff>
      <xdr:row>23</xdr:row>
      <xdr:rowOff>9525</xdr:rowOff>
    </xdr:from>
    <xdr:to>
      <xdr:col>10</xdr:col>
      <xdr:colOff>538162</xdr:colOff>
      <xdr:row>37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4" workbookViewId="0">
      <selection activeCell="C12" sqref="C12"/>
    </sheetView>
  </sheetViews>
  <sheetFormatPr defaultRowHeight="15" x14ac:dyDescent="0.25"/>
  <cols>
    <col min="2" max="2" width="22.42578125" customWidth="1"/>
    <col min="3" max="3" width="17.5703125" customWidth="1"/>
  </cols>
  <sheetData>
    <row r="1" spans="1:5" x14ac:dyDescent="0.25">
      <c r="A1" s="4" t="s">
        <v>111</v>
      </c>
      <c r="B1" t="s">
        <v>112</v>
      </c>
    </row>
    <row r="2" spans="1:5" x14ac:dyDescent="0.25">
      <c r="A2" s="4" t="s">
        <v>113</v>
      </c>
      <c r="B2" s="7">
        <v>43480</v>
      </c>
    </row>
    <row r="3" spans="1:5" x14ac:dyDescent="0.25">
      <c r="A3" s="4" t="s">
        <v>114</v>
      </c>
      <c r="B3" t="s">
        <v>115</v>
      </c>
    </row>
    <row r="4" spans="1:5" x14ac:dyDescent="0.25">
      <c r="A4" s="4"/>
    </row>
    <row r="5" spans="1:5" x14ac:dyDescent="0.25">
      <c r="A5" s="4" t="s">
        <v>116</v>
      </c>
      <c r="B5" t="s">
        <v>117</v>
      </c>
    </row>
    <row r="6" spans="1:5" x14ac:dyDescent="0.25">
      <c r="A6" s="4" t="s">
        <v>118</v>
      </c>
      <c r="B6" t="s">
        <v>119</v>
      </c>
    </row>
    <row r="7" spans="1:5" x14ac:dyDescent="0.25">
      <c r="A7" s="4"/>
    </row>
    <row r="8" spans="1:5" x14ac:dyDescent="0.25">
      <c r="A8" s="4" t="s">
        <v>121</v>
      </c>
    </row>
    <row r="9" spans="1:5" x14ac:dyDescent="0.25">
      <c r="A9" s="4"/>
      <c r="B9" t="s">
        <v>122</v>
      </c>
      <c r="C9" t="s">
        <v>123</v>
      </c>
    </row>
    <row r="10" spans="1:5" x14ac:dyDescent="0.25">
      <c r="A10" s="4"/>
      <c r="B10" t="s">
        <v>154</v>
      </c>
      <c r="C10" t="s">
        <v>155</v>
      </c>
    </row>
    <row r="11" spans="1:5" x14ac:dyDescent="0.25">
      <c r="A11" s="4"/>
      <c r="B11" t="s">
        <v>158</v>
      </c>
      <c r="C11" t="s">
        <v>159</v>
      </c>
    </row>
    <row r="12" spans="1:5" x14ac:dyDescent="0.25">
      <c r="A12" s="4"/>
    </row>
    <row r="13" spans="1:5" x14ac:dyDescent="0.25">
      <c r="A13" s="4" t="s">
        <v>120</v>
      </c>
    </row>
    <row r="14" spans="1:5" x14ac:dyDescent="0.25">
      <c r="A14" s="4"/>
      <c r="B14" s="4" t="s">
        <v>137</v>
      </c>
      <c r="C14" s="4" t="s">
        <v>138</v>
      </c>
      <c r="D14" s="4" t="s">
        <v>139</v>
      </c>
      <c r="E14" s="4" t="s">
        <v>141</v>
      </c>
    </row>
    <row r="15" spans="1:5" x14ac:dyDescent="0.25">
      <c r="B15" t="s">
        <v>0</v>
      </c>
      <c r="C15" s="9" t="s">
        <v>101</v>
      </c>
      <c r="D15" s="8" t="s">
        <v>140</v>
      </c>
    </row>
    <row r="16" spans="1:5" x14ac:dyDescent="0.25">
      <c r="B16" t="s">
        <v>1</v>
      </c>
      <c r="C16" s="9" t="s">
        <v>102</v>
      </c>
      <c r="D16" s="8" t="s">
        <v>140</v>
      </c>
      <c r="E16" t="s">
        <v>124</v>
      </c>
    </row>
    <row r="17" spans="2:5" x14ac:dyDescent="0.25">
      <c r="B17" t="s">
        <v>2</v>
      </c>
      <c r="C17" s="9" t="s">
        <v>103</v>
      </c>
      <c r="D17" s="8" t="s">
        <v>140</v>
      </c>
      <c r="E17" t="s">
        <v>125</v>
      </c>
    </row>
    <row r="18" spans="2:5" x14ac:dyDescent="0.25">
      <c r="B18" t="s">
        <v>3</v>
      </c>
      <c r="C18" s="9" t="s">
        <v>104</v>
      </c>
      <c r="D18" s="8" t="s">
        <v>140</v>
      </c>
      <c r="E18" t="s">
        <v>126</v>
      </c>
    </row>
    <row r="19" spans="2:5" x14ac:dyDescent="0.25">
      <c r="B19" t="s">
        <v>127</v>
      </c>
      <c r="C19" s="9" t="s">
        <v>110</v>
      </c>
      <c r="D19" s="8" t="s">
        <v>140</v>
      </c>
      <c r="E19" t="s">
        <v>128</v>
      </c>
    </row>
    <row r="20" spans="2:5" x14ac:dyDescent="0.25">
      <c r="B20" t="s">
        <v>4</v>
      </c>
      <c r="C20" s="9" t="s">
        <v>105</v>
      </c>
      <c r="D20" s="8" t="s">
        <v>140</v>
      </c>
      <c r="E20" t="s">
        <v>129</v>
      </c>
    </row>
    <row r="21" spans="2:5" x14ac:dyDescent="0.25">
      <c r="B21" t="s">
        <v>5</v>
      </c>
      <c r="C21" s="9" t="s">
        <v>106</v>
      </c>
      <c r="D21" s="8" t="s">
        <v>140</v>
      </c>
      <c r="E21" t="s">
        <v>130</v>
      </c>
    </row>
    <row r="22" spans="2:5" x14ac:dyDescent="0.25">
      <c r="B22" t="s">
        <v>6</v>
      </c>
      <c r="C22" s="9" t="s">
        <v>107</v>
      </c>
      <c r="D22" s="8" t="s">
        <v>140</v>
      </c>
      <c r="E22" t="s">
        <v>131</v>
      </c>
    </row>
    <row r="23" spans="2:5" x14ac:dyDescent="0.25">
      <c r="B23" t="s">
        <v>7</v>
      </c>
      <c r="C23" s="9" t="s">
        <v>108</v>
      </c>
      <c r="D23" s="8" t="s">
        <v>140</v>
      </c>
      <c r="E23" t="s">
        <v>132</v>
      </c>
    </row>
    <row r="24" spans="2:5" ht="30" x14ac:dyDescent="0.25">
      <c r="B24" t="s">
        <v>8</v>
      </c>
      <c r="C24" s="9" t="s">
        <v>109</v>
      </c>
      <c r="D24" s="8" t="s">
        <v>140</v>
      </c>
      <c r="E24" t="s">
        <v>133</v>
      </c>
    </row>
    <row r="25" spans="2:5" x14ac:dyDescent="0.25">
      <c r="B25" t="s">
        <v>9</v>
      </c>
      <c r="C25" s="10" t="s">
        <v>100</v>
      </c>
      <c r="D25" s="8" t="s">
        <v>140</v>
      </c>
      <c r="E25" t="s">
        <v>134</v>
      </c>
    </row>
    <row r="26" spans="2:5" x14ac:dyDescent="0.25">
      <c r="B26" t="s">
        <v>10</v>
      </c>
      <c r="C26" s="10" t="s">
        <v>99</v>
      </c>
      <c r="D26" s="8" t="s">
        <v>140</v>
      </c>
      <c r="E26" t="s">
        <v>135</v>
      </c>
    </row>
    <row r="27" spans="2:5" x14ac:dyDescent="0.25">
      <c r="B27" t="s">
        <v>11</v>
      </c>
      <c r="C27" s="9" t="s">
        <v>98</v>
      </c>
      <c r="D27" s="8" t="s">
        <v>140</v>
      </c>
      <c r="E27" t="s">
        <v>136</v>
      </c>
    </row>
    <row r="28" spans="2:5" x14ac:dyDescent="0.25">
      <c r="C28" s="10" t="s">
        <v>97</v>
      </c>
      <c r="D28" s="8" t="s">
        <v>142</v>
      </c>
      <c r="E28" t="s">
        <v>143</v>
      </c>
    </row>
    <row r="34" spans="3:3" x14ac:dyDescent="0.25">
      <c r="C3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B1" sqref="B1:J1"/>
    </sheetView>
  </sheetViews>
  <sheetFormatPr defaultRowHeight="15" x14ac:dyDescent="0.25"/>
  <cols>
    <col min="1" max="1" width="27.85546875" bestFit="1" customWidth="1"/>
    <col min="2" max="2" width="9.5703125" bestFit="1" customWidth="1"/>
    <col min="3" max="3" width="5.85546875" customWidth="1"/>
    <col min="4" max="4" width="8" customWidth="1"/>
    <col min="5" max="5" width="8.5703125" customWidth="1"/>
    <col min="6" max="6" width="7.140625" customWidth="1"/>
    <col min="7" max="7" width="7.28515625" customWidth="1"/>
    <col min="8" max="8" width="5" customWidth="1"/>
    <col min="9" max="9" width="3.85546875" customWidth="1"/>
    <col min="10" max="10" width="9.5703125" customWidth="1"/>
    <col min="11" max="11" width="12.5703125" style="3" bestFit="1" customWidth="1"/>
    <col min="12" max="12" width="12.28515625" style="3" bestFit="1" customWidth="1"/>
    <col min="13" max="13" width="11.140625" hidden="1" customWidth="1"/>
    <col min="14" max="14" width="9.140625" style="3"/>
  </cols>
  <sheetData>
    <row r="1" spans="1:14" ht="45" x14ac:dyDescent="0.25">
      <c r="A1" s="5" t="s">
        <v>101</v>
      </c>
      <c r="B1" s="5" t="s">
        <v>160</v>
      </c>
      <c r="C1" s="5" t="s">
        <v>103</v>
      </c>
      <c r="D1" s="5" t="s">
        <v>104</v>
      </c>
      <c r="E1" s="5" t="s">
        <v>110</v>
      </c>
      <c r="F1" s="5" t="s">
        <v>105</v>
      </c>
      <c r="G1" s="5" t="s">
        <v>106</v>
      </c>
      <c r="H1" s="5" t="s">
        <v>107</v>
      </c>
      <c r="I1" s="5" t="s">
        <v>108</v>
      </c>
      <c r="J1" s="5" t="s">
        <v>109</v>
      </c>
      <c r="K1" s="6" t="s">
        <v>152</v>
      </c>
      <c r="L1" s="6" t="s">
        <v>153</v>
      </c>
      <c r="M1" s="5" t="s">
        <v>98</v>
      </c>
      <c r="N1" s="6" t="s">
        <v>97</v>
      </c>
    </row>
    <row r="2" spans="1:14" x14ac:dyDescent="0.25">
      <c r="A2" t="s">
        <v>12</v>
      </c>
      <c r="B2">
        <v>1</v>
      </c>
      <c r="C2">
        <v>0</v>
      </c>
      <c r="D2">
        <v>1</v>
      </c>
      <c r="E2">
        <v>0</v>
      </c>
      <c r="F2">
        <v>0</v>
      </c>
      <c r="G2">
        <v>1</v>
      </c>
      <c r="H2">
        <v>0</v>
      </c>
      <c r="I2">
        <v>1</v>
      </c>
      <c r="J2">
        <v>0</v>
      </c>
      <c r="K2" s="3">
        <v>0.73199999000000004</v>
      </c>
      <c r="L2" s="3">
        <v>0.86000001000000004</v>
      </c>
      <c r="M2">
        <v>66.971725000000006</v>
      </c>
      <c r="N2" s="3">
        <f>M2/100</f>
        <v>0.66971725000000004</v>
      </c>
    </row>
    <row r="3" spans="1:14" x14ac:dyDescent="0.25">
      <c r="A3" t="s">
        <v>13</v>
      </c>
      <c r="B3">
        <v>1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1</v>
      </c>
      <c r="J3">
        <v>0</v>
      </c>
      <c r="K3" s="3">
        <v>0.60399997000000005</v>
      </c>
      <c r="L3" s="3">
        <v>0.51099998000000002</v>
      </c>
      <c r="M3">
        <v>67.602936</v>
      </c>
      <c r="N3" s="3">
        <f t="shared" ref="N3:N66" si="0">M3/100</f>
        <v>0.67602936000000002</v>
      </c>
    </row>
    <row r="4" spans="1:14" x14ac:dyDescent="0.25">
      <c r="A4" t="s">
        <v>14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 s="3">
        <v>1.0999999999999999E-2</v>
      </c>
      <c r="L4" s="3">
        <v>0.11600000000000001</v>
      </c>
      <c r="M4">
        <v>32.261085999999999</v>
      </c>
      <c r="N4" s="3">
        <f t="shared" si="0"/>
        <v>0.32261086</v>
      </c>
    </row>
    <row r="5" spans="1:14" x14ac:dyDescent="0.25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 s="3">
        <v>1.0999999999999999E-2</v>
      </c>
      <c r="L5" s="3">
        <v>0.51099998000000002</v>
      </c>
      <c r="M5">
        <v>46.116504999999997</v>
      </c>
      <c r="N5" s="3">
        <f t="shared" si="0"/>
        <v>0.46116504999999997</v>
      </c>
    </row>
    <row r="6" spans="1:14" x14ac:dyDescent="0.25">
      <c r="A6" t="s">
        <v>16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 s="3">
        <v>0.90600002000000002</v>
      </c>
      <c r="L6" s="3">
        <v>0.51099998000000002</v>
      </c>
      <c r="M6">
        <v>52.341464999999999</v>
      </c>
      <c r="N6" s="3">
        <f t="shared" si="0"/>
        <v>0.52341464999999998</v>
      </c>
    </row>
    <row r="7" spans="1:14" x14ac:dyDescent="0.25">
      <c r="A7" t="s">
        <v>17</v>
      </c>
      <c r="B7">
        <v>1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0</v>
      </c>
      <c r="K7" s="3">
        <v>0.46500000000000002</v>
      </c>
      <c r="L7" s="3">
        <v>0.76700002</v>
      </c>
      <c r="M7">
        <v>50.347546000000001</v>
      </c>
      <c r="N7" s="3">
        <f t="shared" si="0"/>
        <v>0.50347545999999999</v>
      </c>
    </row>
    <row r="8" spans="1:14" x14ac:dyDescent="0.25">
      <c r="A8" t="s">
        <v>18</v>
      </c>
      <c r="B8">
        <v>1</v>
      </c>
      <c r="C8">
        <v>0</v>
      </c>
      <c r="D8">
        <v>1</v>
      </c>
      <c r="E8">
        <v>1</v>
      </c>
      <c r="F8">
        <v>1</v>
      </c>
      <c r="G8">
        <v>0</v>
      </c>
      <c r="H8">
        <v>0</v>
      </c>
      <c r="I8">
        <v>1</v>
      </c>
      <c r="J8">
        <v>0</v>
      </c>
      <c r="K8" s="3">
        <v>0.60399997000000005</v>
      </c>
      <c r="L8" s="3">
        <v>0.76700002</v>
      </c>
      <c r="M8">
        <v>56.914546999999999</v>
      </c>
      <c r="N8" s="3">
        <f t="shared" si="0"/>
        <v>0.56914547000000004</v>
      </c>
    </row>
    <row r="9" spans="1:14" x14ac:dyDescent="0.25">
      <c r="A9" t="s">
        <v>19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1</v>
      </c>
      <c r="K9" s="3">
        <v>0.31299999000000001</v>
      </c>
      <c r="L9" s="3">
        <v>0.51099998000000002</v>
      </c>
      <c r="M9">
        <v>23.417824</v>
      </c>
      <c r="N9" s="3">
        <f t="shared" si="0"/>
        <v>0.23417823999999998</v>
      </c>
    </row>
    <row r="10" spans="1:14" x14ac:dyDescent="0.25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 s="3">
        <v>0.90600002000000002</v>
      </c>
      <c r="L10" s="3">
        <v>0.32499999000000002</v>
      </c>
      <c r="M10">
        <v>38.010962999999997</v>
      </c>
      <c r="N10" s="3">
        <f t="shared" si="0"/>
        <v>0.38010962999999998</v>
      </c>
    </row>
    <row r="11" spans="1:14" x14ac:dyDescent="0.25">
      <c r="A11" t="s">
        <v>21</v>
      </c>
      <c r="B11">
        <v>0</v>
      </c>
      <c r="C11">
        <v>1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3">
        <v>0.60399997000000005</v>
      </c>
      <c r="L11" s="3">
        <v>0.32499999000000002</v>
      </c>
      <c r="M11">
        <v>34.517681000000003</v>
      </c>
      <c r="N11" s="3">
        <f t="shared" si="0"/>
        <v>0.34517681000000006</v>
      </c>
    </row>
    <row r="12" spans="1:14" x14ac:dyDescent="0.25">
      <c r="A12" t="s">
        <v>22</v>
      </c>
      <c r="B12">
        <v>1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1</v>
      </c>
      <c r="J12">
        <v>0</v>
      </c>
      <c r="K12" s="3">
        <v>0.60399997000000005</v>
      </c>
      <c r="L12" s="3">
        <v>0.51099998000000002</v>
      </c>
      <c r="M12">
        <v>38.975037</v>
      </c>
      <c r="N12" s="3">
        <f t="shared" si="0"/>
        <v>0.38975037000000001</v>
      </c>
    </row>
    <row r="13" spans="1:14" x14ac:dyDescent="0.25">
      <c r="A13" t="s">
        <v>23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 s="3">
        <v>0.73199999000000004</v>
      </c>
      <c r="L13" s="3">
        <v>0.51099998000000002</v>
      </c>
      <c r="M13">
        <v>36.017628000000002</v>
      </c>
      <c r="N13" s="3">
        <f t="shared" si="0"/>
        <v>0.36017628000000002</v>
      </c>
    </row>
    <row r="14" spans="1:14" x14ac:dyDescent="0.25">
      <c r="A14" t="s">
        <v>24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 s="3">
        <v>4.5999999999999999E-2</v>
      </c>
      <c r="L14" s="3">
        <v>0.32499999000000002</v>
      </c>
      <c r="M14">
        <v>24.524988</v>
      </c>
      <c r="N14" s="3">
        <f t="shared" si="0"/>
        <v>0.24524988</v>
      </c>
    </row>
    <row r="15" spans="1:14" x14ac:dyDescent="0.25">
      <c r="A15" t="s">
        <v>25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 s="3">
        <v>0.73199999000000004</v>
      </c>
      <c r="L15" s="3">
        <v>0.51099998000000002</v>
      </c>
      <c r="M15">
        <v>42.272075999999998</v>
      </c>
      <c r="N15" s="3">
        <f t="shared" si="0"/>
        <v>0.42272075999999997</v>
      </c>
    </row>
    <row r="16" spans="1:14" x14ac:dyDescent="0.25">
      <c r="A16" t="s">
        <v>26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 s="3">
        <v>0.73199999000000004</v>
      </c>
      <c r="L16" s="3">
        <v>3.4000002000000001E-2</v>
      </c>
      <c r="M16">
        <v>39.460555999999997</v>
      </c>
      <c r="N16" s="3">
        <f t="shared" si="0"/>
        <v>0.39460555999999997</v>
      </c>
    </row>
    <row r="17" spans="1:14" x14ac:dyDescent="0.25">
      <c r="A17" t="s">
        <v>27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 s="3">
        <v>0.127</v>
      </c>
      <c r="L17" s="3">
        <v>3.4000002000000001E-2</v>
      </c>
      <c r="M17">
        <v>43.088923999999999</v>
      </c>
      <c r="N17" s="3">
        <f t="shared" si="0"/>
        <v>0.43088924000000001</v>
      </c>
    </row>
    <row r="18" spans="1:14" x14ac:dyDescent="0.25">
      <c r="A18" t="s">
        <v>28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 s="3">
        <v>0.73199999000000004</v>
      </c>
      <c r="L18" s="3">
        <v>0.32499999000000002</v>
      </c>
      <c r="M18">
        <v>39.185504999999999</v>
      </c>
      <c r="N18" s="3">
        <f t="shared" si="0"/>
        <v>0.39185504999999998</v>
      </c>
    </row>
    <row r="19" spans="1:14" x14ac:dyDescent="0.25">
      <c r="A19" t="s">
        <v>29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1</v>
      </c>
      <c r="K19" s="3">
        <v>0.90600002000000002</v>
      </c>
      <c r="L19" s="3">
        <v>0.45300001000000001</v>
      </c>
      <c r="M19">
        <v>46.783347999999997</v>
      </c>
      <c r="N19" s="3">
        <f t="shared" si="0"/>
        <v>0.46783347999999997</v>
      </c>
    </row>
    <row r="20" spans="1:14" x14ac:dyDescent="0.25">
      <c r="A20" t="s">
        <v>30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 s="3">
        <v>0.46500000000000002</v>
      </c>
      <c r="L20" s="3">
        <v>0.46500000000000002</v>
      </c>
      <c r="M20">
        <v>57.11974</v>
      </c>
      <c r="N20" s="3">
        <f t="shared" si="0"/>
        <v>0.57119739999999997</v>
      </c>
    </row>
    <row r="21" spans="1:14" x14ac:dyDescent="0.25">
      <c r="A21" t="s">
        <v>31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 s="3">
        <v>0.46500000000000002</v>
      </c>
      <c r="L21" s="3">
        <v>0.46500000000000002</v>
      </c>
      <c r="M21">
        <v>34.158957999999998</v>
      </c>
      <c r="N21" s="3">
        <f t="shared" si="0"/>
        <v>0.34158958</v>
      </c>
    </row>
    <row r="22" spans="1:14" x14ac:dyDescent="0.25">
      <c r="A22" t="s">
        <v>32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 s="3">
        <v>0.46500000000000002</v>
      </c>
      <c r="L22" s="3">
        <v>0.46500000000000002</v>
      </c>
      <c r="M22">
        <v>51.412430000000001</v>
      </c>
      <c r="N22" s="3">
        <f t="shared" si="0"/>
        <v>0.51412429999999998</v>
      </c>
    </row>
    <row r="23" spans="1:14" x14ac:dyDescent="0.25">
      <c r="A23" t="s">
        <v>33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 s="3">
        <v>0.46500000000000002</v>
      </c>
      <c r="L23" s="3">
        <v>0.46500000000000002</v>
      </c>
      <c r="M23">
        <v>42.178772000000002</v>
      </c>
      <c r="N23" s="3">
        <f t="shared" si="0"/>
        <v>0.42178772000000003</v>
      </c>
    </row>
    <row r="24" spans="1:14" x14ac:dyDescent="0.25">
      <c r="A24" t="s">
        <v>85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 s="3">
        <v>0.127</v>
      </c>
      <c r="L24" s="3">
        <v>9.3000001999999998E-2</v>
      </c>
      <c r="M24">
        <v>55.375453999999998</v>
      </c>
      <c r="N24" s="3">
        <f t="shared" si="0"/>
        <v>0.55375454000000002</v>
      </c>
    </row>
    <row r="25" spans="1:14" x14ac:dyDescent="0.25">
      <c r="A25" t="s">
        <v>86</v>
      </c>
      <c r="B25">
        <v>1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1</v>
      </c>
      <c r="J25">
        <v>0</v>
      </c>
      <c r="K25" s="3">
        <v>0.43000000999999999</v>
      </c>
      <c r="L25" s="3">
        <v>0.91799998000000005</v>
      </c>
      <c r="M25">
        <v>62.284481</v>
      </c>
      <c r="N25" s="3">
        <f t="shared" si="0"/>
        <v>0.62284481000000003</v>
      </c>
    </row>
    <row r="26" spans="1:14" x14ac:dyDescent="0.25">
      <c r="A26" t="s">
        <v>87</v>
      </c>
      <c r="B26">
        <v>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 s="3">
        <v>0.43000000999999999</v>
      </c>
      <c r="L26" s="3">
        <v>0.91799998000000005</v>
      </c>
      <c r="M26">
        <v>56.490501000000002</v>
      </c>
      <c r="N26" s="3">
        <f t="shared" si="0"/>
        <v>0.56490501000000004</v>
      </c>
    </row>
    <row r="27" spans="1:14" x14ac:dyDescent="0.25">
      <c r="A27" t="s">
        <v>88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 s="3">
        <v>0.43000000999999999</v>
      </c>
      <c r="L27" s="3">
        <v>0.91799998000000005</v>
      </c>
      <c r="M27">
        <v>59.236122000000002</v>
      </c>
      <c r="N27" s="3">
        <f t="shared" si="0"/>
        <v>0.59236122000000002</v>
      </c>
    </row>
    <row r="28" spans="1:14" x14ac:dyDescent="0.25">
      <c r="A28" t="s">
        <v>34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1</v>
      </c>
      <c r="K28" s="3">
        <v>9.3000001999999998E-2</v>
      </c>
      <c r="L28" s="3">
        <v>0.51099998000000002</v>
      </c>
      <c r="M28">
        <v>28.127438999999999</v>
      </c>
      <c r="N28" s="3">
        <f t="shared" si="0"/>
        <v>0.28127438999999999</v>
      </c>
    </row>
    <row r="29" spans="1:14" x14ac:dyDescent="0.25">
      <c r="A29" t="s">
        <v>35</v>
      </c>
      <c r="B29">
        <v>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 s="3">
        <v>0.19700000000000001</v>
      </c>
      <c r="L29" s="3">
        <v>0.51099998000000002</v>
      </c>
      <c r="M29">
        <v>57.219250000000002</v>
      </c>
      <c r="N29" s="3">
        <f t="shared" si="0"/>
        <v>0.57219249999999999</v>
      </c>
    </row>
    <row r="30" spans="1:14" x14ac:dyDescent="0.25">
      <c r="A30" t="s">
        <v>36</v>
      </c>
      <c r="B30">
        <v>1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1</v>
      </c>
      <c r="J30">
        <v>0</v>
      </c>
      <c r="K30" s="3">
        <v>0.31299999000000001</v>
      </c>
      <c r="L30" s="3">
        <v>0.51099998000000002</v>
      </c>
      <c r="M30">
        <v>76.768600000000006</v>
      </c>
      <c r="N30" s="3">
        <f t="shared" si="0"/>
        <v>0.76768600000000009</v>
      </c>
    </row>
    <row r="31" spans="1:14" x14ac:dyDescent="0.25">
      <c r="A31" t="s">
        <v>37</v>
      </c>
      <c r="B31">
        <v>0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 s="3">
        <v>0.22</v>
      </c>
      <c r="L31" s="3">
        <v>0.11600000000000001</v>
      </c>
      <c r="M31">
        <v>41.389557000000003</v>
      </c>
      <c r="N31" s="3">
        <f t="shared" si="0"/>
        <v>0.41389557000000005</v>
      </c>
    </row>
    <row r="32" spans="1:14" x14ac:dyDescent="0.25">
      <c r="A32" t="s">
        <v>38</v>
      </c>
      <c r="B32">
        <v>0</v>
      </c>
      <c r="C32">
        <v>1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 s="3">
        <v>4.5999999999999999E-2</v>
      </c>
      <c r="L32" s="3">
        <v>0.104</v>
      </c>
      <c r="M32">
        <v>39.141055999999999</v>
      </c>
      <c r="N32" s="3">
        <f t="shared" si="0"/>
        <v>0.39141055999999996</v>
      </c>
    </row>
    <row r="33" spans="1:14" x14ac:dyDescent="0.25">
      <c r="A33" t="s">
        <v>39</v>
      </c>
      <c r="B33">
        <v>0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3">
        <v>0.26699999000000002</v>
      </c>
      <c r="L33" s="3">
        <v>0.27900001000000002</v>
      </c>
      <c r="M33">
        <v>52.911391999999999</v>
      </c>
      <c r="N33" s="3">
        <f t="shared" si="0"/>
        <v>0.52911392000000002</v>
      </c>
    </row>
    <row r="34" spans="1:14" x14ac:dyDescent="0.25">
      <c r="A34" t="s">
        <v>89</v>
      </c>
      <c r="B34">
        <v>1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1</v>
      </c>
      <c r="K34" s="3">
        <v>0.82499999000000002</v>
      </c>
      <c r="L34" s="3">
        <v>0.65100002000000001</v>
      </c>
      <c r="M34">
        <v>71.465050000000005</v>
      </c>
      <c r="N34" s="3">
        <f t="shared" si="0"/>
        <v>0.71465050000000008</v>
      </c>
    </row>
    <row r="35" spans="1:14" x14ac:dyDescent="0.25">
      <c r="A35" t="s">
        <v>90</v>
      </c>
      <c r="B35">
        <v>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 s="3">
        <v>0.82499999000000002</v>
      </c>
      <c r="L35" s="3">
        <v>0.65100002000000001</v>
      </c>
      <c r="M35">
        <v>66.574584999999999</v>
      </c>
      <c r="N35" s="3">
        <f t="shared" si="0"/>
        <v>0.66574584999999997</v>
      </c>
    </row>
    <row r="36" spans="1:14" x14ac:dyDescent="0.25">
      <c r="A36" t="s">
        <v>40</v>
      </c>
      <c r="B36">
        <v>0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 s="3">
        <v>0.87199998000000001</v>
      </c>
      <c r="L36" s="3">
        <v>0.32499999000000002</v>
      </c>
      <c r="M36">
        <v>46.411715999999998</v>
      </c>
      <c r="N36" s="3">
        <f t="shared" si="0"/>
        <v>0.46411715999999997</v>
      </c>
    </row>
    <row r="37" spans="1:14" x14ac:dyDescent="0.25">
      <c r="A37" t="s">
        <v>41</v>
      </c>
      <c r="B37">
        <v>1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 s="3">
        <v>0.30199999</v>
      </c>
      <c r="L37" s="3">
        <v>0.51099998000000002</v>
      </c>
      <c r="M37">
        <v>55.064072000000003</v>
      </c>
      <c r="N37" s="3">
        <f t="shared" si="0"/>
        <v>0.55064072000000008</v>
      </c>
    </row>
    <row r="38" spans="1:14" x14ac:dyDescent="0.25">
      <c r="A38" t="s">
        <v>42</v>
      </c>
      <c r="B38">
        <v>1</v>
      </c>
      <c r="C38">
        <v>0</v>
      </c>
      <c r="D38">
        <v>1</v>
      </c>
      <c r="E38">
        <v>0</v>
      </c>
      <c r="F38">
        <v>1</v>
      </c>
      <c r="G38">
        <v>0</v>
      </c>
      <c r="H38">
        <v>0</v>
      </c>
      <c r="I38">
        <v>1</v>
      </c>
      <c r="J38">
        <v>0</v>
      </c>
      <c r="K38" s="3">
        <v>0.60399997000000005</v>
      </c>
      <c r="L38" s="3">
        <v>0.65100002000000001</v>
      </c>
      <c r="M38">
        <v>73.099556000000007</v>
      </c>
      <c r="N38" s="3">
        <f t="shared" si="0"/>
        <v>0.7309955600000001</v>
      </c>
    </row>
    <row r="39" spans="1:14" x14ac:dyDescent="0.25">
      <c r="A39" t="s">
        <v>43</v>
      </c>
      <c r="B39">
        <v>1</v>
      </c>
      <c r="C39">
        <v>0</v>
      </c>
      <c r="D39">
        <v>1</v>
      </c>
      <c r="E39">
        <v>0</v>
      </c>
      <c r="F39">
        <v>1</v>
      </c>
      <c r="G39">
        <v>0</v>
      </c>
      <c r="H39">
        <v>0</v>
      </c>
      <c r="I39">
        <v>1</v>
      </c>
      <c r="J39">
        <v>0</v>
      </c>
      <c r="K39" s="3">
        <v>0.73199999000000004</v>
      </c>
      <c r="L39" s="3">
        <v>0.44100001</v>
      </c>
      <c r="M39">
        <v>60.800700999999997</v>
      </c>
      <c r="N39" s="3">
        <f t="shared" si="0"/>
        <v>0.60800701000000001</v>
      </c>
    </row>
    <row r="40" spans="1:14" x14ac:dyDescent="0.25">
      <c r="A40" t="s">
        <v>44</v>
      </c>
      <c r="B40">
        <v>1</v>
      </c>
      <c r="C40">
        <v>0</v>
      </c>
      <c r="D40">
        <v>1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 s="3">
        <v>0.96499997000000004</v>
      </c>
      <c r="L40" s="3">
        <v>0.86000001000000004</v>
      </c>
      <c r="M40">
        <v>64.353340000000003</v>
      </c>
      <c r="N40" s="3">
        <f t="shared" si="0"/>
        <v>0.64353340000000003</v>
      </c>
    </row>
    <row r="41" spans="1:14" x14ac:dyDescent="0.25">
      <c r="A41" t="s">
        <v>45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 s="3">
        <v>0.31299999000000001</v>
      </c>
      <c r="L41" s="3">
        <v>0.86000001000000004</v>
      </c>
      <c r="M41">
        <v>47.829754000000001</v>
      </c>
      <c r="N41" s="3">
        <f t="shared" si="0"/>
        <v>0.47829754000000002</v>
      </c>
    </row>
    <row r="42" spans="1:14" x14ac:dyDescent="0.25">
      <c r="A42" t="s">
        <v>46</v>
      </c>
      <c r="B42">
        <v>1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1</v>
      </c>
      <c r="J42">
        <v>0</v>
      </c>
      <c r="K42" s="3">
        <v>0.31299999000000001</v>
      </c>
      <c r="L42" s="3">
        <v>0.91799998000000005</v>
      </c>
      <c r="M42">
        <v>54.526451000000002</v>
      </c>
      <c r="N42" s="3">
        <f t="shared" si="0"/>
        <v>0.54526450999999998</v>
      </c>
    </row>
    <row r="43" spans="1:14" x14ac:dyDescent="0.25">
      <c r="A43" t="s">
        <v>47</v>
      </c>
      <c r="B43">
        <v>0</v>
      </c>
      <c r="C43">
        <v>1</v>
      </c>
      <c r="D43">
        <v>0</v>
      </c>
      <c r="E43">
        <v>0</v>
      </c>
      <c r="F43">
        <v>0</v>
      </c>
      <c r="G43">
        <v>0</v>
      </c>
      <c r="H43">
        <v>1</v>
      </c>
      <c r="I43">
        <v>0</v>
      </c>
      <c r="J43">
        <v>1</v>
      </c>
      <c r="K43" s="3">
        <v>0.84799999000000004</v>
      </c>
      <c r="L43" s="3">
        <v>0.32499999000000002</v>
      </c>
      <c r="M43">
        <v>55.354045999999997</v>
      </c>
      <c r="N43" s="3">
        <f t="shared" si="0"/>
        <v>0.55354046000000001</v>
      </c>
    </row>
    <row r="44" spans="1:14" x14ac:dyDescent="0.25">
      <c r="A44" t="s">
        <v>48</v>
      </c>
      <c r="B44">
        <v>1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1</v>
      </c>
      <c r="J44">
        <v>0</v>
      </c>
      <c r="K44" s="3">
        <v>0.60399997000000005</v>
      </c>
      <c r="L44" s="3">
        <v>0.76700002</v>
      </c>
      <c r="M44">
        <v>70.735641000000001</v>
      </c>
      <c r="N44" s="3">
        <f t="shared" si="0"/>
        <v>0.70735641000000005</v>
      </c>
    </row>
    <row r="45" spans="1:14" x14ac:dyDescent="0.25">
      <c r="A45" t="s">
        <v>49</v>
      </c>
      <c r="B45">
        <v>1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1</v>
      </c>
      <c r="J45">
        <v>0</v>
      </c>
      <c r="K45" s="3">
        <v>0.31299999000000001</v>
      </c>
      <c r="L45" s="3">
        <v>0.76700002</v>
      </c>
      <c r="M45">
        <v>66.470680000000002</v>
      </c>
      <c r="N45" s="3">
        <f t="shared" si="0"/>
        <v>0.66470680000000004</v>
      </c>
    </row>
    <row r="46" spans="1:14" x14ac:dyDescent="0.25">
      <c r="A46" t="s">
        <v>50</v>
      </c>
      <c r="B46">
        <v>0</v>
      </c>
      <c r="C46">
        <v>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 s="3">
        <v>0.19700000000000001</v>
      </c>
      <c r="L46" s="3">
        <v>0.97600001000000003</v>
      </c>
      <c r="M46">
        <v>22.445340999999999</v>
      </c>
      <c r="N46" s="3">
        <f t="shared" si="0"/>
        <v>0.22445340999999999</v>
      </c>
    </row>
    <row r="47" spans="1:14" x14ac:dyDescent="0.25">
      <c r="A47" t="s">
        <v>51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 s="3">
        <v>0.22</v>
      </c>
      <c r="L47" s="3">
        <v>0.32499999000000002</v>
      </c>
      <c r="M47">
        <v>39.446800000000003</v>
      </c>
      <c r="N47" s="3">
        <f t="shared" si="0"/>
        <v>0.39446800000000004</v>
      </c>
    </row>
    <row r="48" spans="1:14" x14ac:dyDescent="0.25">
      <c r="A48" t="s">
        <v>52</v>
      </c>
      <c r="B48">
        <v>0</v>
      </c>
      <c r="C48">
        <v>0</v>
      </c>
      <c r="D48">
        <v>0</v>
      </c>
      <c r="E48">
        <v>1</v>
      </c>
      <c r="F48">
        <v>1</v>
      </c>
      <c r="G48">
        <v>0</v>
      </c>
      <c r="H48">
        <v>0</v>
      </c>
      <c r="I48">
        <v>1</v>
      </c>
      <c r="J48">
        <v>0</v>
      </c>
      <c r="K48" s="3">
        <v>0.46500000000000002</v>
      </c>
      <c r="L48" s="3">
        <v>0.76700002</v>
      </c>
      <c r="M48">
        <v>46.296596999999998</v>
      </c>
      <c r="N48" s="3">
        <f t="shared" si="0"/>
        <v>0.46296597</v>
      </c>
    </row>
    <row r="49" spans="1:14" x14ac:dyDescent="0.25">
      <c r="A49" t="s">
        <v>53</v>
      </c>
      <c r="B49">
        <v>1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1</v>
      </c>
      <c r="K49" s="3">
        <v>0.59299999000000003</v>
      </c>
      <c r="L49" s="3">
        <v>0.65100002000000001</v>
      </c>
      <c r="M49">
        <v>69.483788000000004</v>
      </c>
      <c r="N49" s="3">
        <f t="shared" si="0"/>
        <v>0.69483788000000002</v>
      </c>
    </row>
    <row r="50" spans="1:14" x14ac:dyDescent="0.25">
      <c r="A50" t="s">
        <v>54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 s="3">
        <v>9.3000001999999998E-2</v>
      </c>
      <c r="L50" s="3">
        <v>2.3E-2</v>
      </c>
      <c r="M50">
        <v>37.722335999999999</v>
      </c>
      <c r="N50" s="3">
        <f t="shared" si="0"/>
        <v>0.37722336000000001</v>
      </c>
    </row>
    <row r="51" spans="1:14" x14ac:dyDescent="0.25">
      <c r="A51" t="s">
        <v>55</v>
      </c>
      <c r="B51">
        <v>0</v>
      </c>
      <c r="C51">
        <v>1</v>
      </c>
      <c r="D51">
        <v>0</v>
      </c>
      <c r="E51">
        <v>0</v>
      </c>
      <c r="F51">
        <v>0</v>
      </c>
      <c r="G51">
        <v>0</v>
      </c>
      <c r="H51">
        <v>1</v>
      </c>
      <c r="I51">
        <v>0</v>
      </c>
      <c r="J51">
        <v>1</v>
      </c>
      <c r="K51" s="3">
        <v>0.60399997000000005</v>
      </c>
      <c r="L51" s="3">
        <v>0.83700001000000002</v>
      </c>
      <c r="M51">
        <v>41.265510999999996</v>
      </c>
      <c r="N51" s="3">
        <f t="shared" si="0"/>
        <v>0.41265510999999999</v>
      </c>
    </row>
    <row r="52" spans="1:14" x14ac:dyDescent="0.25">
      <c r="A52" t="s">
        <v>56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1</v>
      </c>
      <c r="K52" s="3">
        <v>0.58099997000000003</v>
      </c>
      <c r="L52" s="3">
        <v>0.11600000000000001</v>
      </c>
      <c r="M52">
        <v>37.348522000000003</v>
      </c>
      <c r="N52" s="3">
        <f t="shared" si="0"/>
        <v>0.37348522000000001</v>
      </c>
    </row>
    <row r="53" spans="1:14" x14ac:dyDescent="0.25">
      <c r="A53" t="s">
        <v>91</v>
      </c>
      <c r="B53">
        <v>1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 s="3">
        <v>3.4000002000000001E-2</v>
      </c>
      <c r="L53" s="3">
        <v>0.27900001000000002</v>
      </c>
      <c r="M53">
        <v>81.866257000000004</v>
      </c>
      <c r="N53" s="3">
        <f t="shared" si="0"/>
        <v>0.81866257000000009</v>
      </c>
    </row>
    <row r="54" spans="1:14" x14ac:dyDescent="0.25">
      <c r="A54" t="s">
        <v>92</v>
      </c>
      <c r="B54">
        <v>1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 s="3">
        <v>0.72000003000000001</v>
      </c>
      <c r="L54" s="3">
        <v>0.65100002000000001</v>
      </c>
      <c r="M54">
        <v>84.180289999999999</v>
      </c>
      <c r="N54" s="3">
        <f t="shared" si="0"/>
        <v>0.84180290000000002</v>
      </c>
    </row>
    <row r="55" spans="1:14" x14ac:dyDescent="0.25">
      <c r="A55" t="s">
        <v>93</v>
      </c>
      <c r="B55">
        <v>1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1</v>
      </c>
      <c r="K55" s="3">
        <v>0.40599998999999998</v>
      </c>
      <c r="L55" s="3">
        <v>0.65100002000000001</v>
      </c>
      <c r="M55">
        <v>73.434989999999999</v>
      </c>
      <c r="N55" s="3">
        <f t="shared" si="0"/>
        <v>0.7343499</v>
      </c>
    </row>
    <row r="56" spans="1:14" x14ac:dyDescent="0.25">
      <c r="A56" t="s">
        <v>94</v>
      </c>
      <c r="B56">
        <v>1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 s="3">
        <v>0.98799998</v>
      </c>
      <c r="L56" s="3">
        <v>0.65100002000000001</v>
      </c>
      <c r="M56">
        <v>72.887900999999999</v>
      </c>
      <c r="N56" s="3">
        <f t="shared" si="0"/>
        <v>0.72887900999999999</v>
      </c>
    </row>
    <row r="57" spans="1:14" x14ac:dyDescent="0.25">
      <c r="A57" t="s">
        <v>57</v>
      </c>
      <c r="B57">
        <v>0</v>
      </c>
      <c r="C57">
        <v>1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 s="3">
        <v>0.73199999000000004</v>
      </c>
      <c r="L57" s="3">
        <v>0.96499997000000004</v>
      </c>
      <c r="M57">
        <v>35.290756000000002</v>
      </c>
      <c r="N57" s="3">
        <f t="shared" si="0"/>
        <v>0.35290756000000001</v>
      </c>
    </row>
    <row r="58" spans="1:14" x14ac:dyDescent="0.25">
      <c r="A58" t="s">
        <v>58</v>
      </c>
      <c r="B58">
        <v>1</v>
      </c>
      <c r="C58">
        <v>0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 s="3">
        <v>0.86000001000000004</v>
      </c>
      <c r="L58" s="3">
        <v>0.86000001000000004</v>
      </c>
      <c r="M58">
        <v>65.716285999999997</v>
      </c>
      <c r="N58" s="3">
        <f t="shared" si="0"/>
        <v>0.65716286000000002</v>
      </c>
    </row>
    <row r="59" spans="1:14" x14ac:dyDescent="0.25">
      <c r="A59" t="s">
        <v>59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1</v>
      </c>
      <c r="K59" s="3">
        <v>0.73199999000000004</v>
      </c>
      <c r="L59" s="3">
        <v>6.8999998000000007E-2</v>
      </c>
      <c r="M59">
        <v>29.703690999999999</v>
      </c>
      <c r="N59" s="3">
        <f t="shared" si="0"/>
        <v>0.29703690999999999</v>
      </c>
    </row>
    <row r="60" spans="1:14" x14ac:dyDescent="0.25">
      <c r="A60" t="s">
        <v>60</v>
      </c>
      <c r="B60">
        <v>0</v>
      </c>
      <c r="C60">
        <v>1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1</v>
      </c>
      <c r="K60" s="3">
        <v>0.87199998000000001</v>
      </c>
      <c r="L60" s="3">
        <v>0.27900001000000002</v>
      </c>
      <c r="M60">
        <v>42.849144000000003</v>
      </c>
      <c r="N60" s="3">
        <f t="shared" si="0"/>
        <v>0.42849144</v>
      </c>
    </row>
    <row r="61" spans="1:14" x14ac:dyDescent="0.25">
      <c r="A61" t="s">
        <v>61</v>
      </c>
      <c r="B61">
        <v>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 s="3">
        <v>0.22</v>
      </c>
      <c r="L61" s="3">
        <v>8.1000000000000003E-2</v>
      </c>
      <c r="M61">
        <v>34.722000000000001</v>
      </c>
      <c r="N61" s="3">
        <f t="shared" si="0"/>
        <v>0.34722000000000003</v>
      </c>
    </row>
    <row r="62" spans="1:14" x14ac:dyDescent="0.25">
      <c r="A62" t="s">
        <v>62</v>
      </c>
      <c r="B62">
        <v>0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 s="3">
        <v>0.94099997999999996</v>
      </c>
      <c r="L62" s="3">
        <v>0.22</v>
      </c>
      <c r="M62">
        <v>63.085140000000003</v>
      </c>
      <c r="N62" s="3">
        <f t="shared" si="0"/>
        <v>0.63085140000000006</v>
      </c>
    </row>
    <row r="63" spans="1:14" x14ac:dyDescent="0.25">
      <c r="A63" t="s">
        <v>63</v>
      </c>
      <c r="B63">
        <v>0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 s="3">
        <v>0.94099997999999996</v>
      </c>
      <c r="L63" s="3">
        <v>0.22</v>
      </c>
      <c r="M63">
        <v>55.103695000000002</v>
      </c>
      <c r="N63" s="3">
        <f t="shared" si="0"/>
        <v>0.55103694999999997</v>
      </c>
    </row>
    <row r="64" spans="1:14" x14ac:dyDescent="0.25">
      <c r="A64" t="s">
        <v>64</v>
      </c>
      <c r="B64">
        <v>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 s="3">
        <v>0.26699999000000002</v>
      </c>
      <c r="L64" s="3">
        <v>0.97600001000000003</v>
      </c>
      <c r="M64">
        <v>37.887188000000002</v>
      </c>
      <c r="N64" s="3">
        <f t="shared" si="0"/>
        <v>0.37887187999999999</v>
      </c>
    </row>
    <row r="65" spans="1:14" x14ac:dyDescent="0.25">
      <c r="A65" t="s">
        <v>65</v>
      </c>
      <c r="B65">
        <v>0</v>
      </c>
      <c r="C65">
        <v>1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1</v>
      </c>
      <c r="K65" s="3">
        <v>0.26699999000000002</v>
      </c>
      <c r="L65" s="3">
        <v>0.11600000000000001</v>
      </c>
      <c r="M65">
        <v>45.995826999999998</v>
      </c>
      <c r="N65" s="3">
        <f t="shared" si="0"/>
        <v>0.45995827</v>
      </c>
    </row>
    <row r="66" spans="1:14" x14ac:dyDescent="0.25">
      <c r="A66" t="s">
        <v>66</v>
      </c>
      <c r="B66">
        <v>1</v>
      </c>
      <c r="C66">
        <v>0</v>
      </c>
      <c r="D66">
        <v>1</v>
      </c>
      <c r="E66">
        <v>1</v>
      </c>
      <c r="F66">
        <v>1</v>
      </c>
      <c r="G66">
        <v>0</v>
      </c>
      <c r="H66">
        <v>0</v>
      </c>
      <c r="I66">
        <v>1</v>
      </c>
      <c r="J66">
        <v>0</v>
      </c>
      <c r="K66" s="3">
        <v>0.54600000000000004</v>
      </c>
      <c r="L66" s="3">
        <v>0.65100002000000001</v>
      </c>
      <c r="M66">
        <v>76.673782000000003</v>
      </c>
      <c r="N66" s="3">
        <f t="shared" si="0"/>
        <v>0.76673782000000001</v>
      </c>
    </row>
    <row r="67" spans="1:14" x14ac:dyDescent="0.25">
      <c r="A67" t="s">
        <v>67</v>
      </c>
      <c r="B67">
        <v>1</v>
      </c>
      <c r="C67">
        <v>0</v>
      </c>
      <c r="D67">
        <v>1</v>
      </c>
      <c r="E67">
        <v>1</v>
      </c>
      <c r="F67">
        <v>0</v>
      </c>
      <c r="G67">
        <v>1</v>
      </c>
      <c r="H67">
        <v>0</v>
      </c>
      <c r="I67">
        <v>1</v>
      </c>
      <c r="J67">
        <v>0</v>
      </c>
      <c r="K67" s="3">
        <v>0.60399997000000005</v>
      </c>
      <c r="L67" s="3">
        <v>0.65100002000000001</v>
      </c>
      <c r="M67">
        <v>59.529251000000002</v>
      </c>
      <c r="N67" s="3">
        <f t="shared" ref="N67:N86" si="1">M67/100</f>
        <v>0.59529251000000005</v>
      </c>
    </row>
    <row r="68" spans="1:14" x14ac:dyDescent="0.25">
      <c r="A68" t="s">
        <v>68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 s="3">
        <v>6.8999998000000007E-2</v>
      </c>
      <c r="L68" s="3">
        <v>0.11600000000000001</v>
      </c>
      <c r="M68">
        <v>59.863998000000002</v>
      </c>
      <c r="N68" s="3">
        <f t="shared" si="1"/>
        <v>0.59863998000000007</v>
      </c>
    </row>
    <row r="69" spans="1:14" x14ac:dyDescent="0.25">
      <c r="A69" t="s">
        <v>69</v>
      </c>
      <c r="B69">
        <v>0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 s="3">
        <v>6.8999998000000007E-2</v>
      </c>
      <c r="L69" s="3">
        <v>0.11600000000000001</v>
      </c>
      <c r="M69">
        <v>52.825946999999999</v>
      </c>
      <c r="N69" s="3">
        <f t="shared" si="1"/>
        <v>0.52825946999999995</v>
      </c>
    </row>
    <row r="70" spans="1:14" x14ac:dyDescent="0.25">
      <c r="A70" t="s">
        <v>70</v>
      </c>
      <c r="B70">
        <v>0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 s="3">
        <v>0.15099999</v>
      </c>
      <c r="L70" s="3">
        <v>0.22</v>
      </c>
      <c r="M70">
        <v>67.037627999999998</v>
      </c>
      <c r="N70" s="3">
        <f t="shared" si="1"/>
        <v>0.67037627999999994</v>
      </c>
    </row>
    <row r="71" spans="1:14" x14ac:dyDescent="0.25">
      <c r="A71" t="s">
        <v>71</v>
      </c>
      <c r="B71">
        <v>0</v>
      </c>
      <c r="C71">
        <v>1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1</v>
      </c>
      <c r="K71" s="3">
        <v>0.56900001</v>
      </c>
      <c r="L71" s="3">
        <v>5.7999997999999997E-2</v>
      </c>
      <c r="M71">
        <v>34.578991000000002</v>
      </c>
      <c r="N71" s="3">
        <f t="shared" si="1"/>
        <v>0.34578991000000003</v>
      </c>
    </row>
    <row r="72" spans="1:14" x14ac:dyDescent="0.25">
      <c r="A72" t="s">
        <v>72</v>
      </c>
      <c r="B72">
        <v>0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 s="3">
        <v>0.96499997000000004</v>
      </c>
      <c r="L72" s="3">
        <v>0.76700002</v>
      </c>
      <c r="M72">
        <v>33.437550000000002</v>
      </c>
      <c r="N72" s="3">
        <f t="shared" si="1"/>
        <v>0.33437549999999999</v>
      </c>
    </row>
    <row r="73" spans="1:14" x14ac:dyDescent="0.25">
      <c r="A73" t="s">
        <v>73</v>
      </c>
      <c r="B73">
        <v>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 s="3">
        <v>0.41800000999999998</v>
      </c>
      <c r="L73" s="3">
        <v>0.32499999000000002</v>
      </c>
      <c r="M73">
        <v>32.230995</v>
      </c>
      <c r="N73" s="3">
        <f t="shared" si="1"/>
        <v>0.32230995000000001</v>
      </c>
    </row>
    <row r="74" spans="1:14" x14ac:dyDescent="0.25">
      <c r="A74" t="s">
        <v>74</v>
      </c>
      <c r="B74">
        <v>0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 s="3">
        <v>0.16200000000000001</v>
      </c>
      <c r="L74" s="3">
        <v>0.11600000000000001</v>
      </c>
      <c r="M74">
        <v>27.303864999999998</v>
      </c>
      <c r="N74" s="3">
        <f t="shared" si="1"/>
        <v>0.27303864999999999</v>
      </c>
    </row>
    <row r="75" spans="1:14" x14ac:dyDescent="0.25">
      <c r="A75" t="s">
        <v>75</v>
      </c>
      <c r="B75">
        <v>0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 s="3">
        <v>0.60399997000000005</v>
      </c>
      <c r="L75" s="3">
        <v>0.755</v>
      </c>
      <c r="M75">
        <v>54.861111000000001</v>
      </c>
      <c r="N75" s="3">
        <f t="shared" si="1"/>
        <v>0.54861110999999996</v>
      </c>
    </row>
    <row r="76" spans="1:14" x14ac:dyDescent="0.25">
      <c r="A76" t="s">
        <v>76</v>
      </c>
      <c r="B76">
        <v>1</v>
      </c>
      <c r="C76">
        <v>1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 s="3">
        <v>0.60399997000000005</v>
      </c>
      <c r="L76" s="3">
        <v>0.32499999000000002</v>
      </c>
      <c r="M76">
        <v>48.982650999999997</v>
      </c>
      <c r="N76" s="3">
        <f t="shared" si="1"/>
        <v>0.48982650999999999</v>
      </c>
    </row>
    <row r="77" spans="1:14" x14ac:dyDescent="0.25">
      <c r="A77" t="s">
        <v>77</v>
      </c>
      <c r="B77">
        <v>1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 s="3">
        <v>0.31299999000000001</v>
      </c>
      <c r="L77" s="3">
        <v>0.51099998000000002</v>
      </c>
      <c r="M77">
        <v>43.068897</v>
      </c>
      <c r="N77" s="3">
        <f t="shared" si="1"/>
        <v>0.43068897</v>
      </c>
    </row>
    <row r="78" spans="1:14" x14ac:dyDescent="0.25">
      <c r="A78" t="s">
        <v>78</v>
      </c>
      <c r="B78">
        <v>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 s="3">
        <v>0.17399998999999999</v>
      </c>
      <c r="L78" s="3">
        <v>1.0999999999999999E-2</v>
      </c>
      <c r="M78">
        <v>45.736747999999999</v>
      </c>
      <c r="N78" s="3">
        <f t="shared" si="1"/>
        <v>0.45736747999999999</v>
      </c>
    </row>
    <row r="79" spans="1:14" x14ac:dyDescent="0.25">
      <c r="A79" t="s">
        <v>79</v>
      </c>
      <c r="B79">
        <v>1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1</v>
      </c>
      <c r="J79">
        <v>0</v>
      </c>
      <c r="K79" s="3">
        <v>0.46500000000000002</v>
      </c>
      <c r="L79" s="3">
        <v>0.32499999000000002</v>
      </c>
      <c r="M79">
        <v>49.653503000000001</v>
      </c>
      <c r="N79" s="3">
        <f t="shared" si="1"/>
        <v>0.49653502999999999</v>
      </c>
    </row>
    <row r="80" spans="1:14" x14ac:dyDescent="0.25">
      <c r="A80" t="s">
        <v>80</v>
      </c>
      <c r="B80">
        <v>0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 s="3">
        <v>0.31299999000000001</v>
      </c>
      <c r="L80" s="3">
        <v>0.255</v>
      </c>
      <c r="M80">
        <v>47.173228999999999</v>
      </c>
      <c r="N80" s="3">
        <f t="shared" si="1"/>
        <v>0.47173229</v>
      </c>
    </row>
    <row r="81" spans="1:14" x14ac:dyDescent="0.25">
      <c r="A81" t="s">
        <v>81</v>
      </c>
      <c r="B81">
        <v>1</v>
      </c>
      <c r="C81">
        <v>0</v>
      </c>
      <c r="D81">
        <v>1</v>
      </c>
      <c r="E81">
        <v>0</v>
      </c>
      <c r="F81">
        <v>0</v>
      </c>
      <c r="G81">
        <v>1</v>
      </c>
      <c r="H81">
        <v>0</v>
      </c>
      <c r="I81">
        <v>1</v>
      </c>
      <c r="J81">
        <v>0</v>
      </c>
      <c r="K81" s="3">
        <v>0.54600000000000004</v>
      </c>
      <c r="L81" s="3">
        <v>0.90600002000000002</v>
      </c>
      <c r="M81">
        <v>81.642914000000005</v>
      </c>
      <c r="N81" s="3">
        <f t="shared" si="1"/>
        <v>0.81642914</v>
      </c>
    </row>
    <row r="82" spans="1:14" x14ac:dyDescent="0.25">
      <c r="A82" t="s">
        <v>82</v>
      </c>
      <c r="B82">
        <v>0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 s="3">
        <v>0.22</v>
      </c>
      <c r="L82" s="3">
        <v>0.11600000000000001</v>
      </c>
      <c r="M82">
        <v>45.466282</v>
      </c>
      <c r="N82" s="3">
        <f t="shared" si="1"/>
        <v>0.45466282000000002</v>
      </c>
    </row>
    <row r="83" spans="1:14" x14ac:dyDescent="0.25">
      <c r="A83" t="s">
        <v>83</v>
      </c>
      <c r="B83">
        <v>0</v>
      </c>
      <c r="C83"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 s="3">
        <v>9.3000001999999998E-2</v>
      </c>
      <c r="L83" s="3">
        <v>0.11600000000000001</v>
      </c>
      <c r="M83">
        <v>39.011898000000002</v>
      </c>
      <c r="N83" s="3">
        <f t="shared" si="1"/>
        <v>0.39011898</v>
      </c>
    </row>
    <row r="84" spans="1:14" x14ac:dyDescent="0.25">
      <c r="A84" t="s">
        <v>95</v>
      </c>
      <c r="B84">
        <v>0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 s="3">
        <v>0.31299999000000001</v>
      </c>
      <c r="L84" s="3">
        <v>0.31299999000000001</v>
      </c>
      <c r="M84">
        <v>44.375518999999997</v>
      </c>
      <c r="N84" s="3">
        <f t="shared" si="1"/>
        <v>0.44375518999999997</v>
      </c>
    </row>
    <row r="85" spans="1:14" x14ac:dyDescent="0.25">
      <c r="A85" t="s">
        <v>96</v>
      </c>
      <c r="B85">
        <v>0</v>
      </c>
      <c r="C85">
        <v>0</v>
      </c>
      <c r="D85">
        <v>1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 s="3">
        <v>0.186</v>
      </c>
      <c r="L85" s="3">
        <v>0.26699999000000002</v>
      </c>
      <c r="M85">
        <v>41.904308</v>
      </c>
      <c r="N85" s="3">
        <f t="shared" si="1"/>
        <v>0.41904308000000001</v>
      </c>
    </row>
    <row r="86" spans="1:14" x14ac:dyDescent="0.25">
      <c r="A86" t="s">
        <v>84</v>
      </c>
      <c r="B86">
        <v>1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1</v>
      </c>
      <c r="K86" s="3">
        <v>0.87199998000000001</v>
      </c>
      <c r="L86" s="3">
        <v>0.84799999000000004</v>
      </c>
      <c r="M86">
        <v>49.524113</v>
      </c>
      <c r="N86" s="3">
        <f t="shared" si="1"/>
        <v>0.49524112999999997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tabSelected="1" workbookViewId="0">
      <selection activeCell="F27" sqref="F27"/>
    </sheetView>
  </sheetViews>
  <sheetFormatPr defaultRowHeight="15" x14ac:dyDescent="0.25"/>
  <cols>
    <col min="1" max="1" width="25.140625" customWidth="1"/>
    <col min="2" max="2" width="10.28515625" bestFit="1" customWidth="1"/>
  </cols>
  <sheetData>
    <row r="2" spans="1:2" x14ac:dyDescent="0.25">
      <c r="A2" s="4" t="s">
        <v>161</v>
      </c>
      <c r="B2" s="4" t="s">
        <v>144</v>
      </c>
    </row>
    <row r="3" spans="1:2" x14ac:dyDescent="0.25">
      <c r="A3" s="11" t="s">
        <v>109</v>
      </c>
      <c r="B3">
        <f>SUM(Multiple_In_Package)</f>
        <v>44</v>
      </c>
    </row>
    <row r="4" spans="1:2" x14ac:dyDescent="0.25">
      <c r="A4" s="11" t="s">
        <v>103</v>
      </c>
      <c r="B4">
        <f>SUM(Fruity)</f>
        <v>38</v>
      </c>
    </row>
    <row r="5" spans="1:2" x14ac:dyDescent="0.25">
      <c r="A5" s="11" t="s">
        <v>102</v>
      </c>
      <c r="B5">
        <f>SUM(Chocolate)</f>
        <v>37</v>
      </c>
    </row>
    <row r="6" spans="1:2" x14ac:dyDescent="0.25">
      <c r="A6" s="11" t="s">
        <v>108</v>
      </c>
      <c r="B6">
        <f>SUM(Bar)</f>
        <v>21</v>
      </c>
    </row>
    <row r="7" spans="1:2" x14ac:dyDescent="0.25">
      <c r="A7" s="11" t="s">
        <v>107</v>
      </c>
      <c r="B7">
        <f>SUM(Hard)</f>
        <v>15</v>
      </c>
    </row>
    <row r="8" spans="1:2" x14ac:dyDescent="0.25">
      <c r="A8" s="11" t="s">
        <v>104</v>
      </c>
      <c r="B8">
        <f>SUM(Caramel)</f>
        <v>14</v>
      </c>
    </row>
    <row r="9" spans="1:2" x14ac:dyDescent="0.25">
      <c r="A9" s="11" t="s">
        <v>110</v>
      </c>
      <c r="B9">
        <f>SUM(Peanut_Almond)</f>
        <v>14</v>
      </c>
    </row>
    <row r="10" spans="1:2" x14ac:dyDescent="0.25">
      <c r="A10" s="11" t="s">
        <v>105</v>
      </c>
      <c r="B10">
        <f>SUM(Nougat)</f>
        <v>7</v>
      </c>
    </row>
    <row r="11" spans="1:2" x14ac:dyDescent="0.25">
      <c r="A11" s="11" t="s">
        <v>106</v>
      </c>
      <c r="B11">
        <f>SUM(Waifer)</f>
        <v>7</v>
      </c>
    </row>
  </sheetData>
  <sortState ref="A3:B11">
    <sortCondition descending="1" ref="B3:B1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topLeftCell="A10" workbookViewId="0">
      <selection activeCell="A27" sqref="A27"/>
    </sheetView>
  </sheetViews>
  <sheetFormatPr defaultRowHeight="15" x14ac:dyDescent="0.25"/>
  <cols>
    <col min="1" max="1" width="12.7109375" bestFit="1" customWidth="1"/>
    <col min="2" max="2" width="10.85546875" bestFit="1" customWidth="1"/>
  </cols>
  <sheetData>
    <row r="2" spans="1:2" x14ac:dyDescent="0.25">
      <c r="A2" s="4" t="s">
        <v>150</v>
      </c>
      <c r="B2">
        <f>COUNT(Win)</f>
        <v>85</v>
      </c>
    </row>
    <row r="4" spans="1:2" x14ac:dyDescent="0.25">
      <c r="A4" s="4" t="s">
        <v>146</v>
      </c>
      <c r="B4" s="2">
        <f>MIN(Win)</f>
        <v>0.22445340999999999</v>
      </c>
    </row>
    <row r="5" spans="1:2" x14ac:dyDescent="0.25">
      <c r="A5" s="4" t="s">
        <v>145</v>
      </c>
      <c r="B5" s="2">
        <f>_xlfn.QUARTILE.EXC(Win,1)</f>
        <v>0.39076476999999998</v>
      </c>
    </row>
    <row r="6" spans="1:2" x14ac:dyDescent="0.25">
      <c r="A6" s="4" t="s">
        <v>147</v>
      </c>
      <c r="B6" s="2">
        <f>_xlfn.QUARTILE.EXC(Win,2)</f>
        <v>0.47829754000000002</v>
      </c>
    </row>
    <row r="7" spans="1:2" x14ac:dyDescent="0.25">
      <c r="A7" s="4" t="s">
        <v>148</v>
      </c>
      <c r="B7" s="2">
        <f>_xlfn.QUARTILE.EXC(Win,3)</f>
        <v>0.60332349500000004</v>
      </c>
    </row>
    <row r="8" spans="1:2" x14ac:dyDescent="0.25">
      <c r="A8" s="4" t="s">
        <v>149</v>
      </c>
      <c r="B8" s="2">
        <f>MAX(Win)</f>
        <v>0.84180290000000002</v>
      </c>
    </row>
    <row r="9" spans="1:2" x14ac:dyDescent="0.25">
      <c r="A9" s="4"/>
      <c r="B9" s="2"/>
    </row>
    <row r="10" spans="1:2" x14ac:dyDescent="0.25">
      <c r="A10" s="4" t="s">
        <v>156</v>
      </c>
      <c r="B10" s="2">
        <f>AVERAGE(Win)</f>
        <v>0.50316763811764686</v>
      </c>
    </row>
    <row r="11" spans="1:2" x14ac:dyDescent="0.25">
      <c r="A11" s="4" t="s">
        <v>157</v>
      </c>
      <c r="B11" s="1">
        <f>_xlfn.STDEV.S(Win)</f>
        <v>0.1471435741340788</v>
      </c>
    </row>
    <row r="12" spans="1:2" x14ac:dyDescent="0.25">
      <c r="A12" s="4" t="s">
        <v>151</v>
      </c>
      <c r="B12" s="12">
        <f>B8-B4</f>
        <v>0.61734949000000006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About</vt:lpstr>
      <vt:lpstr>Data</vt:lpstr>
      <vt:lpstr>Attribute Analysis</vt:lpstr>
      <vt:lpstr>Win Percent Analysis</vt:lpstr>
      <vt:lpstr>Bar</vt:lpstr>
      <vt:lpstr>Caramel</vt:lpstr>
      <vt:lpstr>Chocolate</vt:lpstr>
      <vt:lpstr>Fruity</vt:lpstr>
      <vt:lpstr>Hard</vt:lpstr>
      <vt:lpstr>Multiple_In_Package</vt:lpstr>
      <vt:lpstr>Name</vt:lpstr>
      <vt:lpstr>Nougat</vt:lpstr>
      <vt:lpstr>Peanut_Almond</vt:lpstr>
      <vt:lpstr>Waifer</vt:lpstr>
      <vt:lpstr>Win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2019-01-15T14:53:40Z</dcterms:created>
  <dcterms:modified xsi:type="dcterms:W3CDTF">2019-01-17T14:36:36Z</dcterms:modified>
</cp:coreProperties>
</file>