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nett\Dropbox (Edinboro University)\DataTransfer\"/>
    </mc:Choice>
  </mc:AlternateContent>
  <xr:revisionPtr revIDLastSave="0" documentId="13_ncr:1_{344E506B-8AED-4E98-A9FD-324368B2BDF3}" xr6:coauthVersionLast="36" xr6:coauthVersionMax="36" xr10:uidLastSave="{00000000-0000-0000-0000-000000000000}"/>
  <bookViews>
    <workbookView xWindow="0" yWindow="0" windowWidth="13170" windowHeight="11850" xr2:uid="{57CD1771-A97E-4C54-B6E1-A18BF6C873DD}"/>
  </bookViews>
  <sheets>
    <sheet name="DSCI 101 Grad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D64" i="1"/>
  <c r="E64" i="1"/>
  <c r="F64" i="1"/>
  <c r="G64" i="1"/>
  <c r="H64" i="1"/>
  <c r="B64" i="1"/>
  <c r="H63" i="1"/>
  <c r="G63" i="1"/>
  <c r="F63" i="1"/>
  <c r="E63" i="1"/>
  <c r="D63" i="1"/>
  <c r="C63" i="1"/>
  <c r="B63" i="1"/>
  <c r="P62" i="1"/>
  <c r="L62" i="1"/>
  <c r="H62" i="1"/>
  <c r="G62" i="1"/>
  <c r="F62" i="1"/>
  <c r="E62" i="1"/>
  <c r="D62" i="1"/>
  <c r="C62" i="1"/>
  <c r="B62" i="1"/>
  <c r="P61" i="1"/>
  <c r="L61" i="1"/>
  <c r="H61" i="1"/>
  <c r="G61" i="1"/>
  <c r="F61" i="1"/>
  <c r="E61" i="1"/>
  <c r="D61" i="1"/>
  <c r="C61" i="1"/>
  <c r="B61" i="1"/>
  <c r="P60" i="1"/>
  <c r="L60" i="1"/>
  <c r="H60" i="1"/>
  <c r="G60" i="1"/>
  <c r="F60" i="1"/>
  <c r="E60" i="1"/>
  <c r="D60" i="1"/>
  <c r="C60" i="1"/>
  <c r="B60" i="1"/>
  <c r="P59" i="1"/>
  <c r="L59" i="1"/>
  <c r="H59" i="1"/>
  <c r="G59" i="1"/>
  <c r="F59" i="1"/>
  <c r="E59" i="1"/>
  <c r="D59" i="1"/>
  <c r="C59" i="1"/>
  <c r="B59" i="1"/>
  <c r="P58" i="1"/>
  <c r="L58" i="1"/>
  <c r="H58" i="1"/>
  <c r="G58" i="1"/>
  <c r="F58" i="1"/>
  <c r="E58" i="1"/>
  <c r="D58" i="1"/>
  <c r="C58" i="1"/>
  <c r="B58" i="1"/>
  <c r="P57" i="1"/>
  <c r="L57" i="1"/>
  <c r="H57" i="1"/>
  <c r="G57" i="1"/>
  <c r="F57" i="1"/>
  <c r="E57" i="1"/>
  <c r="D57" i="1"/>
  <c r="C57" i="1"/>
  <c r="B57" i="1"/>
  <c r="T55" i="1"/>
  <c r="T14" i="1" s="1"/>
  <c r="U14" i="1" s="1"/>
  <c r="N54" i="1"/>
  <c r="I54" i="1"/>
  <c r="N29" i="1"/>
  <c r="I29" i="1"/>
  <c r="N45" i="1"/>
  <c r="I45" i="1"/>
  <c r="N48" i="1"/>
  <c r="I48" i="1"/>
  <c r="N14" i="1"/>
  <c r="O14" i="1" s="1"/>
  <c r="I14" i="1"/>
  <c r="N49" i="1"/>
  <c r="I49" i="1"/>
  <c r="N3" i="1"/>
  <c r="I3" i="1"/>
  <c r="N23" i="1"/>
  <c r="I23" i="1"/>
  <c r="N12" i="1"/>
  <c r="I12" i="1"/>
  <c r="N33" i="1"/>
  <c r="I33" i="1"/>
  <c r="N41" i="1"/>
  <c r="I41" i="1"/>
  <c r="N21" i="1"/>
  <c r="I21" i="1"/>
  <c r="N50" i="1"/>
  <c r="O50" i="1" s="1"/>
  <c r="I50" i="1"/>
  <c r="N20" i="1"/>
  <c r="I20" i="1"/>
  <c r="N28" i="1"/>
  <c r="I28" i="1"/>
  <c r="N39" i="1"/>
  <c r="I39" i="1"/>
  <c r="N18" i="1"/>
  <c r="I18" i="1"/>
  <c r="N15" i="1"/>
  <c r="I15" i="1"/>
  <c r="N52" i="1"/>
  <c r="I52" i="1"/>
  <c r="N9" i="1"/>
  <c r="I9" i="1"/>
  <c r="N44" i="1"/>
  <c r="I44" i="1"/>
  <c r="N8" i="1"/>
  <c r="I8" i="1"/>
  <c r="N43" i="1"/>
  <c r="I43" i="1"/>
  <c r="N36" i="1"/>
  <c r="I36" i="1"/>
  <c r="N32" i="1"/>
  <c r="I32" i="1"/>
  <c r="N30" i="1"/>
  <c r="I30" i="1"/>
  <c r="N6" i="1"/>
  <c r="I6" i="1"/>
  <c r="N2" i="1"/>
  <c r="I2" i="1"/>
  <c r="N40" i="1"/>
  <c r="I40" i="1"/>
  <c r="N19" i="1"/>
  <c r="I19" i="1"/>
  <c r="T13" i="1"/>
  <c r="U13" i="1" s="1"/>
  <c r="N13" i="1"/>
  <c r="I13" i="1"/>
  <c r="N16" i="1"/>
  <c r="I16" i="1"/>
  <c r="N35" i="1"/>
  <c r="I35" i="1"/>
  <c r="N5" i="1"/>
  <c r="I5" i="1"/>
  <c r="N11" i="1"/>
  <c r="I11" i="1"/>
  <c r="N22" i="1"/>
  <c r="I22" i="1"/>
  <c r="N47" i="1"/>
  <c r="I47" i="1"/>
  <c r="N34" i="1"/>
  <c r="I34" i="1"/>
  <c r="N46" i="1"/>
  <c r="I46" i="1"/>
  <c r="N24" i="1"/>
  <c r="I24" i="1"/>
  <c r="N10" i="1"/>
  <c r="I10" i="1"/>
  <c r="N27" i="1"/>
  <c r="I27" i="1"/>
  <c r="N31" i="1"/>
  <c r="I31" i="1"/>
  <c r="T38" i="1"/>
  <c r="U38" i="1" s="1"/>
  <c r="N38" i="1"/>
  <c r="I38" i="1"/>
  <c r="N7" i="1"/>
  <c r="I7" i="1"/>
  <c r="N51" i="1"/>
  <c r="I51" i="1"/>
  <c r="N42" i="1"/>
  <c r="I42" i="1"/>
  <c r="N4" i="1"/>
  <c r="I4" i="1"/>
  <c r="N26" i="1"/>
  <c r="I26" i="1"/>
  <c r="N37" i="1"/>
  <c r="I37" i="1"/>
  <c r="N25" i="1"/>
  <c r="I25" i="1"/>
  <c r="N17" i="1"/>
  <c r="I17" i="1"/>
  <c r="J20" i="1" l="1"/>
  <c r="K20" i="1" s="1"/>
  <c r="T34" i="1"/>
  <c r="U34" i="1" s="1"/>
  <c r="T6" i="1"/>
  <c r="U6" i="1" s="1"/>
  <c r="T36" i="1"/>
  <c r="U36" i="1" s="1"/>
  <c r="T9" i="1"/>
  <c r="U9" i="1" s="1"/>
  <c r="T26" i="1"/>
  <c r="U26" i="1" s="1"/>
  <c r="T31" i="1"/>
  <c r="U31" i="1" s="1"/>
  <c r="T16" i="1"/>
  <c r="U16" i="1" s="1"/>
  <c r="T30" i="1"/>
  <c r="U30" i="1" s="1"/>
  <c r="T51" i="1"/>
  <c r="U51" i="1" s="1"/>
  <c r="T17" i="1"/>
  <c r="U17" i="1" s="1"/>
  <c r="T7" i="1"/>
  <c r="U7" i="1" s="1"/>
  <c r="T2" i="1"/>
  <c r="U2" i="1" s="1"/>
  <c r="T25" i="1"/>
  <c r="U25" i="1" s="1"/>
  <c r="T24" i="1"/>
  <c r="U24" i="1" s="1"/>
  <c r="T52" i="1"/>
  <c r="U52" i="1" s="1"/>
  <c r="T39" i="1"/>
  <c r="U39" i="1" s="1"/>
  <c r="T46" i="1"/>
  <c r="U46" i="1" s="1"/>
  <c r="T22" i="1"/>
  <c r="U22" i="1" s="1"/>
  <c r="T15" i="1"/>
  <c r="U15" i="1" s="1"/>
  <c r="O12" i="1"/>
  <c r="O51" i="1"/>
  <c r="O10" i="1"/>
  <c r="O35" i="1"/>
  <c r="O40" i="1"/>
  <c r="O44" i="1"/>
  <c r="T10" i="1"/>
  <c r="U10" i="1" s="1"/>
  <c r="O34" i="1"/>
  <c r="T35" i="1"/>
  <c r="U35" i="1" s="1"/>
  <c r="O13" i="1"/>
  <c r="T40" i="1"/>
  <c r="U40" i="1" s="1"/>
  <c r="O30" i="1"/>
  <c r="T44" i="1"/>
  <c r="U44" i="1" s="1"/>
  <c r="O15" i="1"/>
  <c r="T4" i="1"/>
  <c r="U4" i="1" s="1"/>
  <c r="T11" i="1"/>
  <c r="U11" i="1" s="1"/>
  <c r="T43" i="1"/>
  <c r="U43" i="1" s="1"/>
  <c r="O25" i="1"/>
  <c r="O38" i="1"/>
  <c r="T37" i="1"/>
  <c r="U37" i="1" s="1"/>
  <c r="T47" i="1"/>
  <c r="U47" i="1" s="1"/>
  <c r="T19" i="1"/>
  <c r="U19" i="1" s="1"/>
  <c r="T32" i="1"/>
  <c r="U32" i="1" s="1"/>
  <c r="T18" i="1"/>
  <c r="U18" i="1" s="1"/>
  <c r="T20" i="1"/>
  <c r="U20" i="1" s="1"/>
  <c r="O49" i="1"/>
  <c r="T42" i="1"/>
  <c r="U42" i="1" s="1"/>
  <c r="T27" i="1"/>
  <c r="U27" i="1" s="1"/>
  <c r="T5" i="1"/>
  <c r="U5" i="1" s="1"/>
  <c r="T8" i="1"/>
  <c r="U8" i="1" s="1"/>
  <c r="O4" i="1"/>
  <c r="O11" i="1"/>
  <c r="O43" i="1"/>
  <c r="O28" i="1"/>
  <c r="O21" i="1"/>
  <c r="O23" i="1"/>
  <c r="J37" i="1"/>
  <c r="K37" i="1" s="1"/>
  <c r="J7" i="1"/>
  <c r="K7" i="1" s="1"/>
  <c r="O37" i="1"/>
  <c r="O7" i="1"/>
  <c r="O24" i="1"/>
  <c r="O2" i="1"/>
  <c r="O9" i="1"/>
  <c r="T28" i="1"/>
  <c r="U28" i="1" s="1"/>
  <c r="O48" i="1"/>
  <c r="J4" i="1"/>
  <c r="K4" i="1" s="1"/>
  <c r="O41" i="1"/>
  <c r="O3" i="1"/>
  <c r="O17" i="1"/>
  <c r="O42" i="1"/>
  <c r="O27" i="1"/>
  <c r="O5" i="1"/>
  <c r="O8" i="1"/>
  <c r="O20" i="1"/>
  <c r="O45" i="1"/>
  <c r="O19" i="1"/>
  <c r="O18" i="1"/>
  <c r="O46" i="1"/>
  <c r="O16" i="1"/>
  <c r="O6" i="1"/>
  <c r="O52" i="1"/>
  <c r="O33" i="1"/>
  <c r="O47" i="1"/>
  <c r="O32" i="1"/>
  <c r="O26" i="1"/>
  <c r="O31" i="1"/>
  <c r="O22" i="1"/>
  <c r="O36" i="1"/>
  <c r="O39" i="1"/>
  <c r="O29" i="1"/>
  <c r="J47" i="1"/>
  <c r="K47" i="1" s="1"/>
  <c r="J19" i="1"/>
  <c r="K19" i="1" s="1"/>
  <c r="J48" i="1"/>
  <c r="K48" i="1" s="1"/>
  <c r="J17" i="1"/>
  <c r="K17" i="1" s="1"/>
  <c r="J46" i="1"/>
  <c r="K46" i="1" s="1"/>
  <c r="J8" i="1"/>
  <c r="K8" i="1" s="1"/>
  <c r="J51" i="1"/>
  <c r="K51" i="1" s="1"/>
  <c r="J10" i="1"/>
  <c r="K10" i="1" s="1"/>
  <c r="J38" i="1"/>
  <c r="K38" i="1" s="1"/>
  <c r="J35" i="1"/>
  <c r="K35" i="1" s="1"/>
  <c r="J16" i="1"/>
  <c r="K16" i="1" s="1"/>
  <c r="J40" i="1"/>
  <c r="K40" i="1" s="1"/>
  <c r="J6" i="1"/>
  <c r="K6" i="1" s="1"/>
  <c r="J36" i="1"/>
  <c r="K36" i="1" s="1"/>
  <c r="J44" i="1"/>
  <c r="K44" i="1" s="1"/>
  <c r="J52" i="1"/>
  <c r="K52" i="1" s="1"/>
  <c r="J39" i="1"/>
  <c r="K39" i="1" s="1"/>
  <c r="J11" i="1"/>
  <c r="K11" i="1" s="1"/>
  <c r="J21" i="1"/>
  <c r="K21" i="1" s="1"/>
  <c r="J12" i="1"/>
  <c r="K12" i="1" s="1"/>
  <c r="J49" i="1"/>
  <c r="K49" i="1" s="1"/>
  <c r="J45" i="1"/>
  <c r="K45" i="1" s="1"/>
  <c r="J25" i="1"/>
  <c r="K25" i="1" s="1"/>
  <c r="J42" i="1"/>
  <c r="K42" i="1" s="1"/>
  <c r="J31" i="1"/>
  <c r="K31" i="1" s="1"/>
  <c r="J26" i="1"/>
  <c r="K26" i="1" s="1"/>
  <c r="J27" i="1"/>
  <c r="K27" i="1" s="1"/>
  <c r="J24" i="1"/>
  <c r="K24" i="1" s="1"/>
  <c r="J41" i="1"/>
  <c r="K41" i="1" s="1"/>
  <c r="J34" i="1"/>
  <c r="K34" i="1" s="1"/>
  <c r="J22" i="1"/>
  <c r="K22" i="1" s="1"/>
  <c r="J13" i="1"/>
  <c r="K13" i="1" s="1"/>
  <c r="J2" i="1"/>
  <c r="K2" i="1" s="1"/>
  <c r="J32" i="1"/>
  <c r="K32" i="1" s="1"/>
  <c r="J43" i="1"/>
  <c r="K43" i="1" s="1"/>
  <c r="J9" i="1"/>
  <c r="K9" i="1" s="1"/>
  <c r="J18" i="1"/>
  <c r="K18" i="1" s="1"/>
  <c r="J28" i="1"/>
  <c r="K28" i="1" s="1"/>
  <c r="J23" i="1"/>
  <c r="K23" i="1" s="1"/>
  <c r="J14" i="1"/>
  <c r="K14" i="1" s="1"/>
  <c r="V14" i="1" s="1"/>
  <c r="W14" i="1" s="1"/>
  <c r="X14" i="1" s="1"/>
  <c r="J29" i="1"/>
  <c r="K29" i="1" s="1"/>
  <c r="J5" i="1"/>
  <c r="K5" i="1" s="1"/>
  <c r="J30" i="1"/>
  <c r="K30" i="1" s="1"/>
  <c r="J15" i="1"/>
  <c r="K15" i="1" s="1"/>
  <c r="J50" i="1"/>
  <c r="K50" i="1" s="1"/>
  <c r="J33" i="1"/>
  <c r="K33" i="1" s="1"/>
  <c r="J3" i="1"/>
  <c r="K3" i="1" s="1"/>
  <c r="T21" i="1"/>
  <c r="U21" i="1" s="1"/>
  <c r="T23" i="1"/>
  <c r="U23" i="1" s="1"/>
  <c r="T48" i="1"/>
  <c r="U48" i="1" s="1"/>
  <c r="T41" i="1"/>
  <c r="U41" i="1" s="1"/>
  <c r="T3" i="1"/>
  <c r="U3" i="1" s="1"/>
  <c r="T45" i="1"/>
  <c r="U45" i="1" s="1"/>
  <c r="T33" i="1"/>
  <c r="U33" i="1" s="1"/>
  <c r="T49" i="1"/>
  <c r="U49" i="1" s="1"/>
  <c r="T29" i="1"/>
  <c r="U29" i="1" s="1"/>
  <c r="T50" i="1"/>
  <c r="U50" i="1" s="1"/>
  <c r="T12" i="1"/>
  <c r="U12" i="1" s="1"/>
  <c r="V24" i="1" l="1"/>
  <c r="W24" i="1" s="1"/>
  <c r="X24" i="1" s="1"/>
  <c r="V6" i="1"/>
  <c r="W6" i="1" s="1"/>
  <c r="X6" i="1" s="1"/>
  <c r="V34" i="1"/>
  <c r="W34" i="1" s="1"/>
  <c r="X34" i="1" s="1"/>
  <c r="V30" i="1"/>
  <c r="W30" i="1" s="1"/>
  <c r="X30" i="1" s="1"/>
  <c r="V39" i="1"/>
  <c r="W39" i="1" s="1"/>
  <c r="X39" i="1" s="1"/>
  <c r="V38" i="1"/>
  <c r="W38" i="1" s="1"/>
  <c r="X38" i="1" s="1"/>
  <c r="V10" i="1"/>
  <c r="W10" i="1" s="1"/>
  <c r="X10" i="1" s="1"/>
  <c r="V8" i="1"/>
  <c r="W8" i="1" s="1"/>
  <c r="X8" i="1" s="1"/>
  <c r="V43" i="1"/>
  <c r="W43" i="1" s="1"/>
  <c r="X43" i="1" s="1"/>
  <c r="V49" i="1"/>
  <c r="W49" i="1" s="1"/>
  <c r="X49" i="1" s="1"/>
  <c r="V7" i="1"/>
  <c r="W7" i="1" s="1"/>
  <c r="X7" i="1" s="1"/>
  <c r="V40" i="1"/>
  <c r="W40" i="1" s="1"/>
  <c r="X40" i="1" s="1"/>
  <c r="V2" i="1"/>
  <c r="W2" i="1" s="1"/>
  <c r="X2" i="1" s="1"/>
  <c r="V45" i="1"/>
  <c r="W45" i="1" s="1"/>
  <c r="X45" i="1" s="1"/>
  <c r="V25" i="1"/>
  <c r="W25" i="1" s="1"/>
  <c r="X25" i="1" s="1"/>
  <c r="V44" i="1"/>
  <c r="W44" i="1" s="1"/>
  <c r="X44" i="1" s="1"/>
  <c r="V20" i="1"/>
  <c r="W20" i="1" s="1"/>
  <c r="X20" i="1" s="1"/>
  <c r="V51" i="1"/>
  <c r="W51" i="1" s="1"/>
  <c r="X51" i="1" s="1"/>
  <c r="V37" i="1"/>
  <c r="W37" i="1" s="1"/>
  <c r="X37" i="1" s="1"/>
  <c r="V41" i="1"/>
  <c r="W41" i="1" s="1"/>
  <c r="X41" i="1" s="1"/>
  <c r="V31" i="1"/>
  <c r="W31" i="1" s="1"/>
  <c r="X31" i="1" s="1"/>
  <c r="V15" i="1"/>
  <c r="W15" i="1" s="1"/>
  <c r="X15" i="1" s="1"/>
  <c r="V28" i="1"/>
  <c r="W28" i="1" s="1"/>
  <c r="X28" i="1" s="1"/>
  <c r="V22" i="1"/>
  <c r="W22" i="1" s="1"/>
  <c r="X22" i="1" s="1"/>
  <c r="V52" i="1"/>
  <c r="W52" i="1" s="1"/>
  <c r="X52" i="1" s="1"/>
  <c r="V18" i="1"/>
  <c r="W18" i="1" s="1"/>
  <c r="X18" i="1" s="1"/>
  <c r="V29" i="1"/>
  <c r="W29" i="1" s="1"/>
  <c r="X29" i="1" s="1"/>
  <c r="V21" i="1"/>
  <c r="W21" i="1" s="1"/>
  <c r="X21" i="1" s="1"/>
  <c r="V4" i="1"/>
  <c r="W4" i="1" s="1"/>
  <c r="X4" i="1" s="1"/>
  <c r="V19" i="1"/>
  <c r="W19" i="1" s="1"/>
  <c r="X19" i="1" s="1"/>
  <c r="V47" i="1"/>
  <c r="W47" i="1" s="1"/>
  <c r="X47" i="1" s="1"/>
  <c r="V17" i="1"/>
  <c r="W17" i="1" s="1"/>
  <c r="X17" i="1" s="1"/>
  <c r="V5" i="1"/>
  <c r="W5" i="1" s="1"/>
  <c r="X5" i="1" s="1"/>
  <c r="V32" i="1"/>
  <c r="W32" i="1" s="1"/>
  <c r="X32" i="1" s="1"/>
  <c r="V27" i="1"/>
  <c r="W27" i="1" s="1"/>
  <c r="X27" i="1" s="1"/>
  <c r="V16" i="1"/>
  <c r="W16" i="1" s="1"/>
  <c r="X16" i="1" s="1"/>
  <c r="V48" i="1"/>
  <c r="W48" i="1" s="1"/>
  <c r="X48" i="1" s="1"/>
  <c r="V13" i="1"/>
  <c r="W13" i="1" s="1"/>
  <c r="X13" i="1" s="1"/>
  <c r="V26" i="1"/>
  <c r="W26" i="1" s="1"/>
  <c r="X26" i="1" s="1"/>
  <c r="V11" i="1"/>
  <c r="W11" i="1" s="1"/>
  <c r="X11" i="1" s="1"/>
  <c r="V35" i="1"/>
  <c r="W35" i="1" s="1"/>
  <c r="X35" i="1" s="1"/>
  <c r="V42" i="1"/>
  <c r="W42" i="1" s="1"/>
  <c r="X42" i="1" s="1"/>
  <c r="V46" i="1"/>
  <c r="W46" i="1" s="1"/>
  <c r="X46" i="1" s="1"/>
  <c r="V50" i="1"/>
  <c r="W50" i="1" s="1"/>
  <c r="X50" i="1" s="1"/>
  <c r="V9" i="1"/>
  <c r="W9" i="1" s="1"/>
  <c r="X9" i="1" s="1"/>
  <c r="V36" i="1"/>
  <c r="W36" i="1" s="1"/>
  <c r="X36" i="1" s="1"/>
  <c r="V12" i="1"/>
  <c r="W12" i="1" s="1"/>
  <c r="X12" i="1" s="1"/>
  <c r="V23" i="1"/>
  <c r="W23" i="1" s="1"/>
  <c r="X23" i="1" s="1"/>
  <c r="V33" i="1"/>
  <c r="W33" i="1" s="1"/>
  <c r="X33" i="1" s="1"/>
  <c r="V3" i="1"/>
  <c r="W3" i="1" s="1"/>
  <c r="X3" i="1" s="1"/>
  <c r="E67" i="1" l="1"/>
  <c r="E71" i="1"/>
  <c r="E70" i="1"/>
  <c r="E72" i="1"/>
  <c r="E73" i="1"/>
  <c r="E74" i="1"/>
  <c r="W57" i="1"/>
  <c r="W58" i="1"/>
  <c r="E69" i="1"/>
  <c r="W61" i="1"/>
  <c r="W60" i="1"/>
  <c r="W59" i="1"/>
  <c r="W62" i="1"/>
  <c r="E68" i="1"/>
</calcChain>
</file>

<file path=xl/sharedStrings.xml><?xml version="1.0" encoding="utf-8"?>
<sst xmlns="http://schemas.openxmlformats.org/spreadsheetml/2006/main" count="39" uniqueCount="39">
  <si>
    <t>HW1</t>
  </si>
  <si>
    <t>HW2</t>
  </si>
  <si>
    <t>HW3</t>
  </si>
  <si>
    <t>HW4</t>
  </si>
  <si>
    <t>HW5</t>
  </si>
  <si>
    <t>HW6</t>
  </si>
  <si>
    <t>HW7</t>
  </si>
  <si>
    <t>HWTot</t>
  </si>
  <si>
    <t>HW Avg</t>
  </si>
  <si>
    <t>HW Pts</t>
  </si>
  <si>
    <t>T1</t>
  </si>
  <si>
    <t>T2</t>
  </si>
  <si>
    <t>TA</t>
  </si>
  <si>
    <t>Test Points</t>
  </si>
  <si>
    <t>Prop</t>
  </si>
  <si>
    <t>Methods</t>
  </si>
  <si>
    <t>Workbook</t>
  </si>
  <si>
    <t>Pres</t>
  </si>
  <si>
    <t>Proj Avg</t>
  </si>
  <si>
    <t>Proj Points</t>
  </si>
  <si>
    <t>Final Pts</t>
  </si>
  <si>
    <t>Avg</t>
  </si>
  <si>
    <t>Grade</t>
  </si>
  <si>
    <t>Count</t>
  </si>
  <si>
    <t>Max</t>
  </si>
  <si>
    <t>Q3</t>
  </si>
  <si>
    <t>Q2</t>
  </si>
  <si>
    <t>Q1</t>
  </si>
  <si>
    <t>Min</t>
  </si>
  <si>
    <t>F</t>
  </si>
  <si>
    <t>D</t>
  </si>
  <si>
    <t>D+</t>
  </si>
  <si>
    <t>C</t>
  </si>
  <si>
    <t>C+</t>
  </si>
  <si>
    <t>B</t>
  </si>
  <si>
    <t>B+</t>
  </si>
  <si>
    <t>A</t>
  </si>
  <si>
    <t>Average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</si>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</sst>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(* #,##0_);_(* \(#,##0\);_(* \-??_);_(@_)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Border="0" applyProtection="0"/>
    <xf numFmtId="9" fontId="1" fillId="0" borderId="0" applyBorder="0" applyProtection="0"/>
  </cellStyleXfs>
  <cellXfs count="10">
    <xf numFmtId="0" fontId="0" fillId="0" borderId="0" xfId="0"/>
    <xf numFmtId="0" fontId="0" fillId="0" borderId="0" xfId="0" applyFont="1"/>
    <xf numFmtId="9" fontId="1" fillId="0" borderId="0" xfId="2" applyBorder="1" applyAlignment="1" applyProtection="1"/>
    <xf numFmtId="164" fontId="0" fillId="0" borderId="0" xfId="1" applyFont="1" applyBorder="1" applyAlignment="1" applyProtection="1"/>
    <xf numFmtId="9" fontId="1" fillId="0" borderId="0" xfId="2" applyBorder="1" applyProtection="1"/>
    <xf numFmtId="164" fontId="0" fillId="0" borderId="0" xfId="0" applyNumberFormat="1"/>
    <xf numFmtId="1" fontId="0" fillId="0" borderId="0" xfId="0" applyNumberFormat="1"/>
    <xf numFmtId="1" fontId="1" fillId="0" borderId="0" xfId="2" applyNumberFormat="1" applyBorder="1" applyProtection="1"/>
    <xf numFmtId="9" fontId="0" fillId="0" borderId="0" xfId="0" applyNumberFormat="1"/>
    <xf numFmtId="165" fontId="1" fillId="0" borderId="0" xfId="1" applyNumberFormat="1" applyBorder="1" applyProtection="1"/>
  </cellXfs>
  <cellStyles count="3">
    <cellStyle name="Comma" xfId="1" builtinId="3"/>
    <cellStyle name="Normal" xfId="0" builtinId="0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24</xdr:col>
      <xdr:colOff>475200</xdr:colOff>
      <xdr:row>56</xdr:row>
      <xdr:rowOff>141840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9144707E-9AAF-4B1F-9F45-C7BD79FD2839}"/>
            </a:ext>
          </a:extLst>
        </xdr:cNvPr>
        <xdr:cNvSpPr/>
      </xdr:nvSpPr>
      <xdr:spPr>
        <a:xfrm>
          <a:off x="0" y="0"/>
          <a:ext cx="11809950" cy="92096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24</xdr:col>
      <xdr:colOff>475200</xdr:colOff>
      <xdr:row>56</xdr:row>
      <xdr:rowOff>141840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1CCDB9B5-5239-4F39-BBFB-4949DA91CC1D}"/>
            </a:ext>
          </a:extLst>
        </xdr:cNvPr>
        <xdr:cNvSpPr/>
      </xdr:nvSpPr>
      <xdr:spPr>
        <a:xfrm>
          <a:off x="0" y="0"/>
          <a:ext cx="11809950" cy="92096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23</xdr:col>
      <xdr:colOff>275400</xdr:colOff>
      <xdr:row>55</xdr:row>
      <xdr:rowOff>132480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3E5271E5-A137-42F5-9235-097CF351212C}"/>
            </a:ext>
          </a:extLst>
        </xdr:cNvPr>
        <xdr:cNvSpPr/>
      </xdr:nvSpPr>
      <xdr:spPr>
        <a:xfrm>
          <a:off x="0" y="0"/>
          <a:ext cx="11029125" cy="9038355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23</xdr:col>
      <xdr:colOff>275400</xdr:colOff>
      <xdr:row>55</xdr:row>
      <xdr:rowOff>132480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C6E2D184-9AA5-4270-BDA9-57C921565B74}"/>
            </a:ext>
          </a:extLst>
        </xdr:cNvPr>
        <xdr:cNvSpPr/>
      </xdr:nvSpPr>
      <xdr:spPr>
        <a:xfrm>
          <a:off x="0" y="0"/>
          <a:ext cx="11029125" cy="9038355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23</xdr:col>
      <xdr:colOff>275760</xdr:colOff>
      <xdr:row>55</xdr:row>
      <xdr:rowOff>132840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320A5AB4-35DD-4C8B-BF2D-10FBA3F32383}"/>
            </a:ext>
          </a:extLst>
        </xdr:cNvPr>
        <xdr:cNvSpPr/>
      </xdr:nvSpPr>
      <xdr:spPr>
        <a:xfrm>
          <a:off x="0" y="0"/>
          <a:ext cx="11029485" cy="903871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23</xdr:col>
      <xdr:colOff>275760</xdr:colOff>
      <xdr:row>55</xdr:row>
      <xdr:rowOff>132840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id="{40D301A1-C114-4962-B809-01648C218580}"/>
            </a:ext>
          </a:extLst>
        </xdr:cNvPr>
        <xdr:cNvSpPr/>
      </xdr:nvSpPr>
      <xdr:spPr>
        <a:xfrm>
          <a:off x="0" y="0"/>
          <a:ext cx="11029485" cy="903871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22</xdr:col>
      <xdr:colOff>171450</xdr:colOff>
      <xdr:row>55</xdr:row>
      <xdr:rowOff>133350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47F78283-8B8E-444E-86F7-5225DBF062C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344150" cy="90392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22</xdr:col>
      <xdr:colOff>171450</xdr:colOff>
      <xdr:row>55</xdr:row>
      <xdr:rowOff>133350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076AE14-07C7-43A4-8A27-1665BD7CAAE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344150" cy="90392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22</xdr:col>
      <xdr:colOff>171450</xdr:colOff>
      <xdr:row>55</xdr:row>
      <xdr:rowOff>133350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F1935A04-F1AC-4CEF-B3EB-4031F963A99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344150" cy="90392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22</xdr:col>
      <xdr:colOff>171450</xdr:colOff>
      <xdr:row>55</xdr:row>
      <xdr:rowOff>133350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9B27110-E43C-441F-8FC6-7119C60C66B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344150" cy="90392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22</xdr:col>
      <xdr:colOff>171450</xdr:colOff>
      <xdr:row>55</xdr:row>
      <xdr:rowOff>133350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818B44DD-D96F-45D8-8CEA-E2BE322851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344150" cy="90392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22</xdr:col>
      <xdr:colOff>171450</xdr:colOff>
      <xdr:row>55</xdr:row>
      <xdr:rowOff>133350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46850876-C142-4C7A-984B-11CB8224427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344150" cy="90392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22</xdr:col>
      <xdr:colOff>171450</xdr:colOff>
      <xdr:row>55</xdr:row>
      <xdr:rowOff>133350</xdr:rowOff>
    </xdr:to>
    <xdr:sp macro="" textlink="">
      <xdr:nvSpPr>
        <xdr:cNvPr id="14" name="AutoShape 4">
          <a:extLst>
            <a:ext uri="{FF2B5EF4-FFF2-40B4-BE49-F238E27FC236}">
              <a16:creationId xmlns:a16="http://schemas.microsoft.com/office/drawing/2014/main" id="{79B4702C-619B-4F96-BDFB-E892A7D2446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344150" cy="90392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22</xdr:col>
      <xdr:colOff>171450</xdr:colOff>
      <xdr:row>55</xdr:row>
      <xdr:rowOff>133350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5A6ECDB-85EA-42EB-96A4-43D149B1F73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344150" cy="90392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E7163-2A89-4176-9C26-90C10D8F0677}">
  <dimension ref="A1:X74"/>
  <sheetViews>
    <sheetView tabSelected="1" zoomScale="85" zoomScaleNormal="8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P11" sqref="P11"/>
    </sheetView>
  </sheetViews>
  <sheetFormatPr defaultRowHeight="12.75" x14ac:dyDescent="0.2"/>
  <cols>
    <col min="1" max="1" width="4.140625" customWidth="1"/>
    <col min="2" max="2" width="5.140625" customWidth="1"/>
    <col min="3" max="3" width="5.7109375" customWidth="1"/>
    <col min="4" max="8" width="5.140625" customWidth="1"/>
    <col min="9" max="9" width="6.7109375" customWidth="1"/>
    <col min="10" max="11" width="7.7109375" customWidth="1"/>
    <col min="12" max="12" width="5.5703125" customWidth="1"/>
    <col min="13" max="13" width="8.7109375" hidden="1" customWidth="1"/>
    <col min="14" max="14" width="6" customWidth="1"/>
    <col min="15" max="15" width="8.7109375" customWidth="1"/>
    <col min="16" max="16" width="7.7109375" customWidth="1"/>
    <col min="17" max="19" width="8.7109375" hidden="1" customWidth="1"/>
    <col min="20" max="20" width="7.85546875" customWidth="1"/>
    <col min="21" max="1014" width="8.7109375" customWidth="1"/>
  </cols>
  <sheetData>
    <row r="1" spans="2:24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s="1" t="s">
        <v>22</v>
      </c>
    </row>
    <row r="2" spans="2:24" x14ac:dyDescent="0.2">
      <c r="B2">
        <v>100</v>
      </c>
      <c r="C2">
        <v>100</v>
      </c>
      <c r="D2">
        <v>95</v>
      </c>
      <c r="E2">
        <v>85</v>
      </c>
      <c r="I2">
        <f>SUM(B2:H2)</f>
        <v>380</v>
      </c>
      <c r="J2" s="2">
        <f>I2/$I$54</f>
        <v>0.54285714285714282</v>
      </c>
      <c r="K2" s="3">
        <f>J2*$K$54</f>
        <v>19</v>
      </c>
      <c r="L2">
        <v>81</v>
      </c>
      <c r="N2" s="4">
        <f>AVERAGE(L2:M2)/100</f>
        <v>0.81</v>
      </c>
      <c r="O2">
        <f>N2*$N$54</f>
        <v>24.3</v>
      </c>
      <c r="P2" s="4">
        <v>0.43</v>
      </c>
      <c r="T2" s="4">
        <f>(P2*$P$54+Q2*$Q$54+R2*$R$54+S2*$S$54)/$T$55</f>
        <v>0.43000000000000005</v>
      </c>
      <c r="U2">
        <f>T2*$T$54</f>
        <v>15.050000000000002</v>
      </c>
      <c r="V2" s="5">
        <f>K2+O2+U2</f>
        <v>58.35</v>
      </c>
      <c r="W2" s="4">
        <f>ROUNDDOWN(V2/$V$54,2)</f>
        <v>0.57999999999999996</v>
      </c>
      <c r="X2" t="str">
        <f>VLOOKUP(W2,$C$67:$E$74,2)</f>
        <v>D</v>
      </c>
    </row>
    <row r="3" spans="2:24" x14ac:dyDescent="0.2">
      <c r="B3">
        <v>100</v>
      </c>
      <c r="C3">
        <v>100</v>
      </c>
      <c r="I3">
        <f>SUM(B3:H3)</f>
        <v>200</v>
      </c>
      <c r="J3" s="2">
        <f>I3/$I$54</f>
        <v>0.2857142857142857</v>
      </c>
      <c r="K3" s="3">
        <f>J3*$K$54</f>
        <v>10</v>
      </c>
      <c r="L3">
        <v>61</v>
      </c>
      <c r="N3" s="4">
        <f>AVERAGE(L3:M3)/100</f>
        <v>0.61</v>
      </c>
      <c r="O3">
        <f>N3*$N$54</f>
        <v>18.3</v>
      </c>
      <c r="P3" s="4">
        <v>0.95</v>
      </c>
      <c r="T3" s="4">
        <f>(P3*$P$54+Q3*$Q$54+R3*$R$54+S3*$S$54)/$T$55</f>
        <v>0.95</v>
      </c>
      <c r="U3">
        <f>T3*$T$54</f>
        <v>33.25</v>
      </c>
      <c r="V3" s="5">
        <f>K3+O3+U3</f>
        <v>61.55</v>
      </c>
      <c r="W3" s="4">
        <f>ROUNDDOWN(V3/$V$54,2)</f>
        <v>0.61</v>
      </c>
      <c r="X3" t="str">
        <f>VLOOKUP(W3,$C$67:$E$74,2)</f>
        <v>D</v>
      </c>
    </row>
    <row r="4" spans="2:24" x14ac:dyDescent="0.2">
      <c r="B4">
        <v>100</v>
      </c>
      <c r="C4">
        <v>100</v>
      </c>
      <c r="D4">
        <v>95</v>
      </c>
      <c r="G4">
        <v>95</v>
      </c>
      <c r="I4">
        <f>SUM(B4:H4)</f>
        <v>390</v>
      </c>
      <c r="J4" s="2">
        <f>I4/$I$54</f>
        <v>0.55714285714285716</v>
      </c>
      <c r="K4" s="3">
        <f>J4*$K$54</f>
        <v>19.5</v>
      </c>
      <c r="L4">
        <v>57</v>
      </c>
      <c r="N4" s="4">
        <f>AVERAGE(L4:M4)/100</f>
        <v>0.56999999999999995</v>
      </c>
      <c r="O4">
        <f>N4*$N$54</f>
        <v>17.099999999999998</v>
      </c>
      <c r="P4" s="4">
        <v>0.75</v>
      </c>
      <c r="T4" s="4">
        <f>(P4*$P$54+Q4*$Q$54+R4*$R$54+S4*$S$54)/$T$55</f>
        <v>0.75</v>
      </c>
      <c r="U4">
        <f>T4*$T$54</f>
        <v>26.25</v>
      </c>
      <c r="V4" s="5">
        <f>K4+O4+U4</f>
        <v>62.849999999999994</v>
      </c>
      <c r="W4" s="4">
        <f>ROUNDDOWN(V4/$V$54,2)</f>
        <v>0.62</v>
      </c>
      <c r="X4" t="str">
        <f>VLOOKUP(W4,$C$67:$E$74,2)</f>
        <v>D</v>
      </c>
    </row>
    <row r="5" spans="2:24" x14ac:dyDescent="0.2">
      <c r="B5">
        <v>100</v>
      </c>
      <c r="D5">
        <v>90</v>
      </c>
      <c r="F5">
        <v>55</v>
      </c>
      <c r="G5">
        <v>40</v>
      </c>
      <c r="I5">
        <f>SUM(B5:H5)</f>
        <v>285</v>
      </c>
      <c r="J5" s="2">
        <f>I5/$I$54</f>
        <v>0.40714285714285714</v>
      </c>
      <c r="K5" s="3">
        <f>J5*$K$54</f>
        <v>14.25</v>
      </c>
      <c r="L5">
        <v>82</v>
      </c>
      <c r="N5" s="4">
        <f>AVERAGE(L5:M5)/100</f>
        <v>0.82</v>
      </c>
      <c r="O5">
        <f>N5*$N$54</f>
        <v>24.599999999999998</v>
      </c>
      <c r="P5" s="4">
        <v>0.82</v>
      </c>
      <c r="T5" s="4">
        <f>(P5*$P$54+Q5*$Q$54+R5*$R$54+S5*$S$54)/$T$55</f>
        <v>0.82</v>
      </c>
      <c r="U5">
        <f>T5*$T$54</f>
        <v>28.7</v>
      </c>
      <c r="V5" s="5">
        <f>K5+O5+U5</f>
        <v>67.55</v>
      </c>
      <c r="W5" s="4">
        <f>ROUNDDOWN(V5/$V$54,2)</f>
        <v>0.67</v>
      </c>
      <c r="X5" t="str">
        <f>VLOOKUP(W5,$C$67:$E$74,2)</f>
        <v>D</v>
      </c>
    </row>
    <row r="6" spans="2:24" x14ac:dyDescent="0.2">
      <c r="B6">
        <v>100</v>
      </c>
      <c r="D6">
        <v>93</v>
      </c>
      <c r="E6">
        <v>30</v>
      </c>
      <c r="G6">
        <v>89</v>
      </c>
      <c r="I6">
        <f>SUM(B6:H6)</f>
        <v>312</v>
      </c>
      <c r="J6" s="2">
        <f>I6/$I$54</f>
        <v>0.44571428571428573</v>
      </c>
      <c r="K6" s="3">
        <f>J6*$K$54</f>
        <v>15.600000000000001</v>
      </c>
      <c r="L6">
        <v>88</v>
      </c>
      <c r="N6" s="4">
        <f>AVERAGE(L6:M6)/100</f>
        <v>0.88</v>
      </c>
      <c r="O6">
        <f>N6*$N$54</f>
        <v>26.4</v>
      </c>
      <c r="P6" s="4">
        <v>0.73</v>
      </c>
      <c r="T6" s="4">
        <f>(P6*$P$54+Q6*$Q$54+R6*$R$54+S6*$S$54)/$T$55</f>
        <v>0.73</v>
      </c>
      <c r="U6">
        <f>T6*$T$54</f>
        <v>25.55</v>
      </c>
      <c r="V6" s="5">
        <f>K6+O6+U6</f>
        <v>67.55</v>
      </c>
      <c r="W6" s="4">
        <f>ROUNDDOWN(V6/$V$54,2)</f>
        <v>0.67</v>
      </c>
      <c r="X6" t="str">
        <f>VLOOKUP(W6,$C$67:$E$74,2)</f>
        <v>D</v>
      </c>
    </row>
    <row r="7" spans="2:24" ht="11.25" customHeight="1" x14ac:dyDescent="0.2">
      <c r="B7">
        <v>100</v>
      </c>
      <c r="C7">
        <v>100</v>
      </c>
      <c r="D7">
        <v>85</v>
      </c>
      <c r="F7">
        <v>50</v>
      </c>
      <c r="G7">
        <v>90</v>
      </c>
      <c r="I7">
        <f>SUM(B7:H7)</f>
        <v>425</v>
      </c>
      <c r="J7" s="2">
        <f>I7/$I$54</f>
        <v>0.6071428571428571</v>
      </c>
      <c r="K7" s="3">
        <f>J7*$K$54</f>
        <v>21.25</v>
      </c>
      <c r="L7">
        <v>71</v>
      </c>
      <c r="N7" s="4">
        <f>AVERAGE(L7:M7)/100</f>
        <v>0.71</v>
      </c>
      <c r="O7">
        <f>N7*$N$54</f>
        <v>21.299999999999997</v>
      </c>
      <c r="P7" s="4">
        <v>0.8</v>
      </c>
      <c r="T7" s="4">
        <f>(P7*$P$54+Q7*$Q$54+R7*$R$54+S7*$S$54)/$T$55</f>
        <v>0.8</v>
      </c>
      <c r="U7">
        <f>T7*$T$54</f>
        <v>28</v>
      </c>
      <c r="V7" s="5">
        <f>K7+O7+U7</f>
        <v>70.55</v>
      </c>
      <c r="W7" s="4">
        <f>ROUNDDOWN(V7/$V$54,2)</f>
        <v>0.7</v>
      </c>
      <c r="X7" t="str">
        <f>VLOOKUP(W7,$C$67:$E$74,2)</f>
        <v>C</v>
      </c>
    </row>
    <row r="8" spans="2:24" x14ac:dyDescent="0.2">
      <c r="B8">
        <v>100</v>
      </c>
      <c r="C8">
        <v>100</v>
      </c>
      <c r="D8">
        <v>92</v>
      </c>
      <c r="E8">
        <v>40</v>
      </c>
      <c r="F8">
        <v>50</v>
      </c>
      <c r="I8">
        <f>SUM(B8:H8)</f>
        <v>382</v>
      </c>
      <c r="J8" s="2">
        <f>I8/$I$54</f>
        <v>0.54571428571428571</v>
      </c>
      <c r="K8" s="3">
        <f>J8*$K$54</f>
        <v>19.100000000000001</v>
      </c>
      <c r="L8">
        <v>71</v>
      </c>
      <c r="N8" s="4">
        <f>AVERAGE(L8:M8)/100</f>
        <v>0.71</v>
      </c>
      <c r="O8">
        <f>N8*$N$54</f>
        <v>21.299999999999997</v>
      </c>
      <c r="P8" s="4">
        <v>0.88</v>
      </c>
      <c r="T8" s="4">
        <f>(P8*$P$54+Q8*$Q$54+R8*$R$54+S8*$S$54)/$T$55</f>
        <v>0.88000000000000012</v>
      </c>
      <c r="U8">
        <f>T8*$T$54</f>
        <v>30.800000000000004</v>
      </c>
      <c r="V8" s="5">
        <f>K8+O8+U8</f>
        <v>71.2</v>
      </c>
      <c r="W8" s="4">
        <f>ROUNDDOWN(V8/$V$54,2)</f>
        <v>0.71</v>
      </c>
      <c r="X8" t="str">
        <f>VLOOKUP(W8,$C$67:$E$74,2)</f>
        <v>C</v>
      </c>
    </row>
    <row r="9" spans="2:24" x14ac:dyDescent="0.2">
      <c r="B9">
        <v>100</v>
      </c>
      <c r="C9">
        <v>100</v>
      </c>
      <c r="D9">
        <v>83</v>
      </c>
      <c r="F9">
        <v>50</v>
      </c>
      <c r="G9">
        <v>85</v>
      </c>
      <c r="I9">
        <f>SUM(B9:H9)</f>
        <v>418</v>
      </c>
      <c r="J9" s="2">
        <f>I9/$I$54</f>
        <v>0.5971428571428572</v>
      </c>
      <c r="K9" s="3">
        <f>J9*$K$54</f>
        <v>20.900000000000002</v>
      </c>
      <c r="L9">
        <v>68</v>
      </c>
      <c r="N9" s="4">
        <f>AVERAGE(L9:M9)/100</f>
        <v>0.68</v>
      </c>
      <c r="O9">
        <f>N9*$N$54</f>
        <v>20.400000000000002</v>
      </c>
      <c r="P9" s="4">
        <v>0.92</v>
      </c>
      <c r="T9" s="4">
        <f>(P9*$P$54+Q9*$Q$54+R9*$R$54+S9*$S$54)/$T$55</f>
        <v>0.92000000000000015</v>
      </c>
      <c r="U9">
        <f>T9*$T$54</f>
        <v>32.200000000000003</v>
      </c>
      <c r="V9" s="5">
        <f>K9+O9+U9</f>
        <v>73.5</v>
      </c>
      <c r="W9" s="4">
        <f>ROUNDDOWN(V9/$V$54,2)</f>
        <v>0.73</v>
      </c>
      <c r="X9" t="str">
        <f>VLOOKUP(W9,$C$67:$E$74,2)</f>
        <v>C</v>
      </c>
    </row>
    <row r="10" spans="2:24" x14ac:dyDescent="0.2">
      <c r="B10">
        <v>100</v>
      </c>
      <c r="C10">
        <v>100</v>
      </c>
      <c r="D10">
        <v>95</v>
      </c>
      <c r="E10">
        <v>85</v>
      </c>
      <c r="F10">
        <v>75</v>
      </c>
      <c r="G10">
        <v>93</v>
      </c>
      <c r="H10">
        <v>40</v>
      </c>
      <c r="I10">
        <f>SUM(B10:H10)</f>
        <v>588</v>
      </c>
      <c r="J10" s="2">
        <f>I10/$I$54</f>
        <v>0.84</v>
      </c>
      <c r="K10" s="3">
        <f>J10*$K$54</f>
        <v>29.4</v>
      </c>
      <c r="L10">
        <v>64</v>
      </c>
      <c r="N10" s="4">
        <f>AVERAGE(L10:M10)/100</f>
        <v>0.64</v>
      </c>
      <c r="O10">
        <f>N10*$N$54</f>
        <v>19.2</v>
      </c>
      <c r="P10" s="4">
        <v>0.86</v>
      </c>
      <c r="T10" s="4">
        <f>(P10*$P$54+Q10*$Q$54+R10*$R$54+S10*$S$54)/$T$55</f>
        <v>0.8600000000000001</v>
      </c>
      <c r="U10">
        <f>T10*$T$54</f>
        <v>30.100000000000005</v>
      </c>
      <c r="V10" s="5">
        <f>K10+O10+U10</f>
        <v>78.7</v>
      </c>
      <c r="W10" s="4">
        <f>ROUNDDOWN(V10/$V$54,2)</f>
        <v>0.78</v>
      </c>
      <c r="X10" t="str">
        <f>VLOOKUP(W10,$C$67:$E$74,2)</f>
        <v>C+</v>
      </c>
    </row>
    <row r="11" spans="2:24" ht="13.5" customHeight="1" x14ac:dyDescent="0.2">
      <c r="B11">
        <v>100</v>
      </c>
      <c r="C11">
        <v>100</v>
      </c>
      <c r="D11">
        <v>100</v>
      </c>
      <c r="E11">
        <v>95</v>
      </c>
      <c r="F11">
        <v>60</v>
      </c>
      <c r="G11">
        <v>94</v>
      </c>
      <c r="H11">
        <v>40</v>
      </c>
      <c r="I11">
        <f>SUM(B11:H11)</f>
        <v>589</v>
      </c>
      <c r="J11" s="2">
        <f>I11/$I$54</f>
        <v>0.84142857142857141</v>
      </c>
      <c r="K11" s="3">
        <f>J11*$K$54</f>
        <v>29.45</v>
      </c>
      <c r="L11">
        <v>58</v>
      </c>
      <c r="N11" s="4">
        <f>AVERAGE(L11:M11)/100</f>
        <v>0.57999999999999996</v>
      </c>
      <c r="O11">
        <f>N11*$N$54</f>
        <v>17.399999999999999</v>
      </c>
      <c r="P11" s="4">
        <v>0.9</v>
      </c>
      <c r="T11" s="4">
        <f>(P11*$P$54+Q11*$Q$54+R11*$R$54+S11*$S$54)/$T$55</f>
        <v>0.90000000000000013</v>
      </c>
      <c r="U11">
        <f>T11*$T$54</f>
        <v>31.500000000000004</v>
      </c>
      <c r="V11" s="5">
        <f>K11+O11+U11</f>
        <v>78.349999999999994</v>
      </c>
      <c r="W11" s="4">
        <f>ROUNDDOWN(V11/$V$54,2)</f>
        <v>0.78</v>
      </c>
      <c r="X11" t="str">
        <f>VLOOKUP(W11,$C$67:$E$74,2)</f>
        <v>C+</v>
      </c>
    </row>
    <row r="12" spans="2:24" x14ac:dyDescent="0.2">
      <c r="B12">
        <v>100</v>
      </c>
      <c r="C12">
        <v>100</v>
      </c>
      <c r="D12">
        <v>100</v>
      </c>
      <c r="E12">
        <v>80</v>
      </c>
      <c r="F12">
        <v>50</v>
      </c>
      <c r="G12">
        <v>75</v>
      </c>
      <c r="H12">
        <v>45</v>
      </c>
      <c r="I12">
        <f>SUM(B12:H12)</f>
        <v>550</v>
      </c>
      <c r="J12" s="2">
        <f>I12/$I$54</f>
        <v>0.7857142857142857</v>
      </c>
      <c r="K12" s="3">
        <f>J12*$K$54</f>
        <v>27.5</v>
      </c>
      <c r="L12">
        <v>95</v>
      </c>
      <c r="N12" s="4">
        <f>AVERAGE(L12:M12)/100</f>
        <v>0.95</v>
      </c>
      <c r="O12">
        <f>N12*$N$54</f>
        <v>28.5</v>
      </c>
      <c r="P12" s="4">
        <v>0.67</v>
      </c>
      <c r="T12" s="4">
        <f>(P12*$P$54+Q12*$Q$54+R12*$R$54+S12*$S$54)/$T$55</f>
        <v>0.67</v>
      </c>
      <c r="U12">
        <f>T12*$T$54</f>
        <v>23.450000000000003</v>
      </c>
      <c r="V12" s="5">
        <f>K12+O12+U12</f>
        <v>79.45</v>
      </c>
      <c r="W12" s="4">
        <f>ROUNDDOWN(V12/$V$54,2)</f>
        <v>0.79</v>
      </c>
      <c r="X12" t="str">
        <f>VLOOKUP(W12,$C$67:$E$74,2)</f>
        <v>B</v>
      </c>
    </row>
    <row r="13" spans="2:24" x14ac:dyDescent="0.2">
      <c r="B13">
        <v>100</v>
      </c>
      <c r="C13">
        <v>100</v>
      </c>
      <c r="D13">
        <v>95</v>
      </c>
      <c r="E13">
        <v>55</v>
      </c>
      <c r="F13">
        <v>60</v>
      </c>
      <c r="G13">
        <v>40</v>
      </c>
      <c r="I13">
        <f>SUM(B13:H13)</f>
        <v>450</v>
      </c>
      <c r="J13" s="2">
        <f>I13/$I$54</f>
        <v>0.6428571428571429</v>
      </c>
      <c r="K13" s="3">
        <f>J13*$K$54</f>
        <v>22.5</v>
      </c>
      <c r="L13">
        <v>79</v>
      </c>
      <c r="N13" s="4">
        <f>AVERAGE(L13:M13)/100</f>
        <v>0.79</v>
      </c>
      <c r="O13">
        <f>N13*$N$54</f>
        <v>23.700000000000003</v>
      </c>
      <c r="P13" s="4">
        <v>0.95</v>
      </c>
      <c r="T13" s="4">
        <f>(P13*$P$54+Q13*$Q$54+R13*$R$54+S13*$S$54)/$T$55</f>
        <v>0.95</v>
      </c>
      <c r="U13">
        <f>T13*$T$54</f>
        <v>33.25</v>
      </c>
      <c r="V13" s="5">
        <f>K13+O13+U13</f>
        <v>79.45</v>
      </c>
      <c r="W13" s="4">
        <f>ROUNDDOWN(V13/$V$54,2)</f>
        <v>0.79</v>
      </c>
      <c r="X13" t="str">
        <f>VLOOKUP(W13,$C$67:$E$74,2)</f>
        <v>B</v>
      </c>
    </row>
    <row r="14" spans="2:24" x14ac:dyDescent="0.2">
      <c r="B14">
        <v>100</v>
      </c>
      <c r="C14">
        <v>100</v>
      </c>
      <c r="D14">
        <v>95</v>
      </c>
      <c r="E14">
        <v>67</v>
      </c>
      <c r="F14">
        <v>50</v>
      </c>
      <c r="G14">
        <v>92</v>
      </c>
      <c r="H14">
        <v>45</v>
      </c>
      <c r="I14">
        <f>SUM(B14:H14)</f>
        <v>549</v>
      </c>
      <c r="J14" s="2">
        <f>I14/$I$54</f>
        <v>0.78428571428571425</v>
      </c>
      <c r="K14" s="3">
        <f>J14*$K$54</f>
        <v>27.45</v>
      </c>
      <c r="L14">
        <v>69</v>
      </c>
      <c r="N14" s="4">
        <f>AVERAGE(L14:M14)/100</f>
        <v>0.69</v>
      </c>
      <c r="O14">
        <f>N14*$N$54</f>
        <v>20.7</v>
      </c>
      <c r="P14" s="4">
        <v>0.91</v>
      </c>
      <c r="T14" s="4">
        <f>(P14*$P$54+Q14*$Q$54+R14*$R$54+S14*$S$54)/$T$55</f>
        <v>0.91000000000000014</v>
      </c>
      <c r="U14">
        <f>T14*$T$54</f>
        <v>31.850000000000005</v>
      </c>
      <c r="V14" s="5">
        <f>K14+O14+U14</f>
        <v>80</v>
      </c>
      <c r="W14" s="4">
        <f>ROUNDDOWN(V14/$V$54,2)</f>
        <v>0.8</v>
      </c>
      <c r="X14" t="str">
        <f>VLOOKUP(W14,$C$67:$E$74,2)</f>
        <v>B</v>
      </c>
    </row>
    <row r="15" spans="2:24" ht="13.5" customHeight="1" x14ac:dyDescent="0.2">
      <c r="B15">
        <v>100</v>
      </c>
      <c r="C15">
        <v>100</v>
      </c>
      <c r="D15">
        <v>100</v>
      </c>
      <c r="F15">
        <v>70</v>
      </c>
      <c r="G15">
        <v>97</v>
      </c>
      <c r="H15">
        <v>100</v>
      </c>
      <c r="I15">
        <f>SUM(B15:H15)</f>
        <v>567</v>
      </c>
      <c r="J15" s="2">
        <f>I15/$I$54</f>
        <v>0.81</v>
      </c>
      <c r="K15" s="3">
        <f>J15*$K$54</f>
        <v>28.35</v>
      </c>
      <c r="L15">
        <v>95</v>
      </c>
      <c r="N15" s="4">
        <f>AVERAGE(L15:M15)/100</f>
        <v>0.95</v>
      </c>
      <c r="O15">
        <f>N15*$N$54</f>
        <v>28.5</v>
      </c>
      <c r="P15" s="4">
        <v>0.68</v>
      </c>
      <c r="T15" s="4">
        <f>(P15*$P$54+Q15*$Q$54+R15*$R$54+S15*$S$54)/$T$55</f>
        <v>0.68</v>
      </c>
      <c r="U15">
        <f>T15*$T$54</f>
        <v>23.8</v>
      </c>
      <c r="V15" s="5">
        <f>K15+O15+U15</f>
        <v>80.650000000000006</v>
      </c>
      <c r="W15" s="4">
        <f>ROUNDDOWN(V15/$V$54,2)</f>
        <v>0.8</v>
      </c>
      <c r="X15" t="str">
        <f>VLOOKUP(W15,$C$67:$E$74,2)</f>
        <v>B</v>
      </c>
    </row>
    <row r="16" spans="2:24" x14ac:dyDescent="0.2">
      <c r="B16">
        <v>100</v>
      </c>
      <c r="C16">
        <v>100</v>
      </c>
      <c r="D16">
        <v>86</v>
      </c>
      <c r="E16">
        <v>95</v>
      </c>
      <c r="G16">
        <v>94</v>
      </c>
      <c r="I16">
        <f>SUM(B16:H16)</f>
        <v>475</v>
      </c>
      <c r="J16" s="2">
        <f>I16/$I$54</f>
        <v>0.6785714285714286</v>
      </c>
      <c r="K16" s="3">
        <f>J16*$K$54</f>
        <v>23.75</v>
      </c>
      <c r="L16">
        <v>81</v>
      </c>
      <c r="N16" s="4">
        <f>AVERAGE(L16:M16)/100</f>
        <v>0.81</v>
      </c>
      <c r="O16">
        <f>N16*$N$54</f>
        <v>24.3</v>
      </c>
      <c r="P16" s="4">
        <v>1</v>
      </c>
      <c r="T16" s="4">
        <f>(P16*$P$54+Q16*$Q$54+R16*$R$54+S16*$S$54)/$T$55</f>
        <v>1</v>
      </c>
      <c r="U16">
        <f>T16*$T$54</f>
        <v>35</v>
      </c>
      <c r="V16" s="5">
        <f>K16+O16+U16</f>
        <v>83.05</v>
      </c>
      <c r="W16" s="4">
        <f>ROUNDDOWN(V16/$V$54,2)</f>
        <v>0.83</v>
      </c>
      <c r="X16" t="str">
        <f>VLOOKUP(W16,$C$67:$E$74,2)</f>
        <v>B</v>
      </c>
    </row>
    <row r="17" spans="2:24" x14ac:dyDescent="0.2">
      <c r="B17">
        <v>100</v>
      </c>
      <c r="C17">
        <v>100</v>
      </c>
      <c r="D17">
        <v>100</v>
      </c>
      <c r="E17">
        <v>80</v>
      </c>
      <c r="I17">
        <f>SUM(B17:H17)</f>
        <v>380</v>
      </c>
      <c r="J17" s="2">
        <f>I17/$I$54</f>
        <v>0.54285714285714282</v>
      </c>
      <c r="K17" s="3">
        <f>J17*$K$54</f>
        <v>19</v>
      </c>
      <c r="L17">
        <v>98</v>
      </c>
      <c r="N17" s="4">
        <f>AVERAGE(L17:M17)/100</f>
        <v>0.98</v>
      </c>
      <c r="O17">
        <f>N17*$N$54</f>
        <v>29.4</v>
      </c>
      <c r="P17" s="4">
        <v>1</v>
      </c>
      <c r="T17" s="4">
        <f>(P17*$P$54+Q17*$Q$54+R17*$R$54+S17*$S$54)/$T$55</f>
        <v>1</v>
      </c>
      <c r="U17">
        <f>T17*$T$54</f>
        <v>35</v>
      </c>
      <c r="V17" s="5">
        <f>K17+O17+U17</f>
        <v>83.4</v>
      </c>
      <c r="W17" s="4">
        <f>ROUNDDOWN(V17/$V$54,2)</f>
        <v>0.83</v>
      </c>
      <c r="X17" t="str">
        <f>VLOOKUP(W17,$C$67:$E$74,2)</f>
        <v>B</v>
      </c>
    </row>
    <row r="18" spans="2:24" x14ac:dyDescent="0.2">
      <c r="B18">
        <v>100</v>
      </c>
      <c r="C18">
        <v>100</v>
      </c>
      <c r="D18">
        <v>100</v>
      </c>
      <c r="F18">
        <v>100</v>
      </c>
      <c r="G18">
        <v>100</v>
      </c>
      <c r="H18">
        <v>90</v>
      </c>
      <c r="I18">
        <f>SUM(B18:H18)</f>
        <v>590</v>
      </c>
      <c r="J18" s="2">
        <f>I18/$I$54</f>
        <v>0.84285714285714286</v>
      </c>
      <c r="K18" s="3">
        <f>J18*$K$54</f>
        <v>29.5</v>
      </c>
      <c r="L18">
        <v>91</v>
      </c>
      <c r="N18" s="4">
        <f>AVERAGE(L18:M18)/100</f>
        <v>0.91</v>
      </c>
      <c r="O18">
        <f>N18*$N$54</f>
        <v>27.3</v>
      </c>
      <c r="P18" s="4">
        <v>0.78</v>
      </c>
      <c r="T18" s="4">
        <f>(P18*$P$54+Q18*$Q$54+R18*$R$54+S18*$S$54)/$T$55</f>
        <v>0.78</v>
      </c>
      <c r="U18">
        <f>T18*$T$54</f>
        <v>27.3</v>
      </c>
      <c r="V18" s="5">
        <f>K18+O18+U18</f>
        <v>84.1</v>
      </c>
      <c r="W18" s="4">
        <f>ROUNDDOWN(V18/$V$54,2)</f>
        <v>0.84</v>
      </c>
      <c r="X18" t="str">
        <f>VLOOKUP(W18,$C$67:$E$74,2)</f>
        <v>B</v>
      </c>
    </row>
    <row r="19" spans="2:24" x14ac:dyDescent="0.2">
      <c r="B19">
        <v>100</v>
      </c>
      <c r="C19">
        <v>100</v>
      </c>
      <c r="D19">
        <v>95</v>
      </c>
      <c r="E19">
        <v>45</v>
      </c>
      <c r="F19">
        <v>70</v>
      </c>
      <c r="G19">
        <v>92</v>
      </c>
      <c r="H19">
        <v>55</v>
      </c>
      <c r="I19">
        <f>SUM(B19:H19)</f>
        <v>557</v>
      </c>
      <c r="J19" s="2">
        <f>I19/$I$54</f>
        <v>0.79571428571428571</v>
      </c>
      <c r="K19" s="3">
        <f>J19*$K$54</f>
        <v>27.85</v>
      </c>
      <c r="L19">
        <v>89</v>
      </c>
      <c r="N19" s="4">
        <f>AVERAGE(L19:M19)/100</f>
        <v>0.89</v>
      </c>
      <c r="O19">
        <f>N19*$N$54</f>
        <v>26.7</v>
      </c>
      <c r="P19" s="4">
        <v>0.88</v>
      </c>
      <c r="T19" s="4">
        <f>(P19*$P$54+Q19*$Q$54+R19*$R$54+S19*$S$54)/$T$55</f>
        <v>0.88000000000000012</v>
      </c>
      <c r="U19">
        <f>T19*$T$54</f>
        <v>30.800000000000004</v>
      </c>
      <c r="V19" s="5">
        <f>K19+O19+U19</f>
        <v>85.35</v>
      </c>
      <c r="W19" s="4">
        <f>ROUNDDOWN(V19/$V$54,2)</f>
        <v>0.85</v>
      </c>
      <c r="X19" t="str">
        <f>VLOOKUP(W19,$C$67:$E$74,2)</f>
        <v>B</v>
      </c>
    </row>
    <row r="20" spans="2:24" x14ac:dyDescent="0.2">
      <c r="B20">
        <v>100</v>
      </c>
      <c r="C20">
        <v>100</v>
      </c>
      <c r="D20">
        <v>70</v>
      </c>
      <c r="E20">
        <v>55</v>
      </c>
      <c r="F20">
        <v>70</v>
      </c>
      <c r="G20">
        <v>97</v>
      </c>
      <c r="H20">
        <v>100</v>
      </c>
      <c r="I20">
        <f>SUM(B20:H20)</f>
        <v>592</v>
      </c>
      <c r="J20" s="2">
        <f>I20/$I$54</f>
        <v>0.84571428571428575</v>
      </c>
      <c r="K20" s="3">
        <f>J20*$K$54</f>
        <v>29.6</v>
      </c>
      <c r="L20">
        <v>71</v>
      </c>
      <c r="N20" s="4">
        <f>AVERAGE(L20:M20)/100</f>
        <v>0.71</v>
      </c>
      <c r="O20">
        <f>N20*$N$54</f>
        <v>21.299999999999997</v>
      </c>
      <c r="P20" s="4">
        <v>1</v>
      </c>
      <c r="T20" s="4">
        <f>(P20*$P$54+Q20*$Q$54+R20*$R$54+S20*$S$54)/$T$55</f>
        <v>1</v>
      </c>
      <c r="U20">
        <f>T20*$T$54</f>
        <v>35</v>
      </c>
      <c r="V20" s="5">
        <f>K20+O20+U20</f>
        <v>85.9</v>
      </c>
      <c r="W20" s="4">
        <f>ROUNDDOWN(V20/$V$54,2)</f>
        <v>0.85</v>
      </c>
      <c r="X20" t="str">
        <f>VLOOKUP(W20,$C$67:$E$74,2)</f>
        <v>B</v>
      </c>
    </row>
    <row r="21" spans="2:24" x14ac:dyDescent="0.2">
      <c r="B21">
        <v>100</v>
      </c>
      <c r="C21">
        <v>100</v>
      </c>
      <c r="D21">
        <v>82</v>
      </c>
      <c r="F21">
        <v>95</v>
      </c>
      <c r="G21">
        <v>98</v>
      </c>
      <c r="H21">
        <v>90</v>
      </c>
      <c r="I21">
        <f>SUM(B21:H21)</f>
        <v>565</v>
      </c>
      <c r="J21" s="2">
        <f>I21/$I$54</f>
        <v>0.80714285714285716</v>
      </c>
      <c r="K21" s="3">
        <f>J21*$K$54</f>
        <v>28.25</v>
      </c>
      <c r="L21">
        <v>75</v>
      </c>
      <c r="N21" s="4">
        <f>AVERAGE(L21:M21)/100</f>
        <v>0.75</v>
      </c>
      <c r="O21">
        <f>N21*$N$54</f>
        <v>22.5</v>
      </c>
      <c r="P21" s="4">
        <v>0.98</v>
      </c>
      <c r="T21" s="4">
        <f>(P21*$P$54+Q21*$Q$54+R21*$R$54+S21*$S$54)/$T$55</f>
        <v>0.98</v>
      </c>
      <c r="U21">
        <f>T21*$T$54</f>
        <v>34.299999999999997</v>
      </c>
      <c r="V21" s="5">
        <f>K21+O21+U21</f>
        <v>85.05</v>
      </c>
      <c r="W21" s="4">
        <f>ROUNDDOWN(V21/$V$54,2)</f>
        <v>0.85</v>
      </c>
      <c r="X21" t="str">
        <f>VLOOKUP(W21,$C$67:$E$74,2)</f>
        <v>B</v>
      </c>
    </row>
    <row r="22" spans="2:24" x14ac:dyDescent="0.2">
      <c r="B22">
        <v>100</v>
      </c>
      <c r="C22">
        <v>100</v>
      </c>
      <c r="D22">
        <v>85</v>
      </c>
      <c r="E22">
        <v>85</v>
      </c>
      <c r="F22">
        <v>80</v>
      </c>
      <c r="H22">
        <v>65</v>
      </c>
      <c r="I22">
        <f>SUM(B22:H22)</f>
        <v>515</v>
      </c>
      <c r="J22" s="2">
        <f>I22/$I$54</f>
        <v>0.73571428571428577</v>
      </c>
      <c r="K22" s="3">
        <f>J22*$K$54</f>
        <v>25.75</v>
      </c>
      <c r="L22">
        <v>90</v>
      </c>
      <c r="N22" s="4">
        <f>AVERAGE(L22:M22)/100</f>
        <v>0.9</v>
      </c>
      <c r="O22">
        <f>N22*$N$54</f>
        <v>27</v>
      </c>
      <c r="P22" s="4">
        <v>0.98</v>
      </c>
      <c r="T22" s="4">
        <f>(P22*$P$54+Q22*$Q$54+R22*$R$54+S22*$S$54)/$T$55</f>
        <v>0.98</v>
      </c>
      <c r="U22">
        <f>T22*$T$54</f>
        <v>34.299999999999997</v>
      </c>
      <c r="V22" s="5">
        <f>K22+O22+U22</f>
        <v>87.05</v>
      </c>
      <c r="W22" s="4">
        <f>ROUNDDOWN(V22/$V$54,2)</f>
        <v>0.87</v>
      </c>
      <c r="X22" t="str">
        <f>VLOOKUP(W22,$C$67:$E$74,2)</f>
        <v>B</v>
      </c>
    </row>
    <row r="23" spans="2:24" x14ac:dyDescent="0.2">
      <c r="B23">
        <v>100</v>
      </c>
      <c r="C23">
        <v>100</v>
      </c>
      <c r="D23">
        <v>100</v>
      </c>
      <c r="G23">
        <v>100</v>
      </c>
      <c r="H23">
        <v>90</v>
      </c>
      <c r="I23">
        <f>SUM(B23:H23)</f>
        <v>490</v>
      </c>
      <c r="J23" s="2">
        <f>I23/$I$54</f>
        <v>0.7</v>
      </c>
      <c r="K23" s="3">
        <f>J23*$K$54</f>
        <v>24.5</v>
      </c>
      <c r="L23">
        <v>100</v>
      </c>
      <c r="N23" s="4">
        <f>AVERAGE(L23:M23)/100</f>
        <v>1</v>
      </c>
      <c r="O23">
        <f>N23*$N$54</f>
        <v>30</v>
      </c>
      <c r="P23" s="4">
        <v>0.95</v>
      </c>
      <c r="T23" s="4">
        <f>(P23*$P$54+Q23*$Q$54+R23*$R$54+S23*$S$54)/$T$55</f>
        <v>0.95</v>
      </c>
      <c r="U23">
        <f>T23*$T$54</f>
        <v>33.25</v>
      </c>
      <c r="V23" s="5">
        <f>K23+O23+U23</f>
        <v>87.75</v>
      </c>
      <c r="W23" s="4">
        <f>ROUNDDOWN(V23/$V$54,2)</f>
        <v>0.87</v>
      </c>
      <c r="X23" t="str">
        <f>VLOOKUP(W23,$C$67:$E$74,2)</f>
        <v>B</v>
      </c>
    </row>
    <row r="24" spans="2:24" x14ac:dyDescent="0.2">
      <c r="B24">
        <v>100</v>
      </c>
      <c r="C24">
        <v>100</v>
      </c>
      <c r="D24">
        <v>96</v>
      </c>
      <c r="E24">
        <v>88</v>
      </c>
      <c r="F24">
        <v>75</v>
      </c>
      <c r="G24">
        <v>70</v>
      </c>
      <c r="H24">
        <v>70</v>
      </c>
      <c r="I24">
        <f>SUM(B24:H24)</f>
        <v>599</v>
      </c>
      <c r="J24" s="2">
        <f>I24/$I$54</f>
        <v>0.85571428571428576</v>
      </c>
      <c r="K24" s="3">
        <f>J24*$K$54</f>
        <v>29.950000000000003</v>
      </c>
      <c r="L24">
        <v>89</v>
      </c>
      <c r="N24" s="4">
        <f>AVERAGE(L24:M24)/100</f>
        <v>0.89</v>
      </c>
      <c r="O24">
        <f>N24*$N$54</f>
        <v>26.7</v>
      </c>
      <c r="P24" s="4">
        <v>0.95</v>
      </c>
      <c r="T24" s="4">
        <f>(P24*$P$54+Q24*$Q$54+R24*$R$54+S24*$S$54)/$T$55</f>
        <v>0.95</v>
      </c>
      <c r="U24">
        <f>T24*$T$54</f>
        <v>33.25</v>
      </c>
      <c r="V24" s="5">
        <f>K24+O24+U24</f>
        <v>89.9</v>
      </c>
      <c r="W24" s="4">
        <f>ROUNDDOWN(V24/$V$54,2)</f>
        <v>0.89</v>
      </c>
      <c r="X24" t="str">
        <f>VLOOKUP(W24,$C$67:$E$74,2)</f>
        <v>A</v>
      </c>
    </row>
    <row r="25" spans="2:24" x14ac:dyDescent="0.2">
      <c r="B25">
        <v>100</v>
      </c>
      <c r="C25">
        <v>100</v>
      </c>
      <c r="D25">
        <v>95</v>
      </c>
      <c r="E25">
        <v>75</v>
      </c>
      <c r="F25">
        <v>100</v>
      </c>
      <c r="G25">
        <v>97</v>
      </c>
      <c r="H25">
        <v>80</v>
      </c>
      <c r="I25">
        <f>SUM(B25:H25)</f>
        <v>647</v>
      </c>
      <c r="J25" s="2">
        <f>I25/$I$54</f>
        <v>0.92428571428571427</v>
      </c>
      <c r="K25" s="3">
        <f>J25*$K$54</f>
        <v>32.35</v>
      </c>
      <c r="L25">
        <v>100</v>
      </c>
      <c r="N25" s="4">
        <f>AVERAGE(L25:M25)/100</f>
        <v>1</v>
      </c>
      <c r="O25">
        <f>N25*$N$54</f>
        <v>30</v>
      </c>
      <c r="P25" s="4">
        <v>0.78</v>
      </c>
      <c r="T25" s="4">
        <f>(P25*$P$54+Q25*$Q$54+R25*$R$54+S25*$S$54)/$T$55</f>
        <v>0.78</v>
      </c>
      <c r="U25">
        <f>T25*$T$54</f>
        <v>27.3</v>
      </c>
      <c r="V25" s="5">
        <f>K25+O25+U25</f>
        <v>89.65</v>
      </c>
      <c r="W25" s="4">
        <f>ROUNDDOWN(V25/$V$54,2)</f>
        <v>0.89</v>
      </c>
      <c r="X25" t="str">
        <f>VLOOKUP(W25,$C$67:$E$74,2)</f>
        <v>A</v>
      </c>
    </row>
    <row r="26" spans="2:24" x14ac:dyDescent="0.2">
      <c r="B26">
        <v>100</v>
      </c>
      <c r="C26">
        <v>100</v>
      </c>
      <c r="D26">
        <v>95</v>
      </c>
      <c r="E26">
        <v>100</v>
      </c>
      <c r="G26">
        <v>97</v>
      </c>
      <c r="H26">
        <v>85</v>
      </c>
      <c r="I26">
        <f>SUM(B26:H26)</f>
        <v>577</v>
      </c>
      <c r="J26" s="2">
        <f>I26/$I$54</f>
        <v>0.82428571428571429</v>
      </c>
      <c r="K26" s="3">
        <f>J26*$K$54</f>
        <v>28.85</v>
      </c>
      <c r="L26">
        <v>89</v>
      </c>
      <c r="N26" s="4">
        <f>AVERAGE(L26:M26)/100</f>
        <v>0.89</v>
      </c>
      <c r="O26">
        <f>N26*$N$54</f>
        <v>26.7</v>
      </c>
      <c r="P26" s="4">
        <v>0.98</v>
      </c>
      <c r="T26" s="4">
        <f>(P26*$P$54+Q26*$Q$54+R26*$R$54+S26*$S$54)/$T$55</f>
        <v>0.98</v>
      </c>
      <c r="U26">
        <f>T26*$T$54</f>
        <v>34.299999999999997</v>
      </c>
      <c r="V26" s="5">
        <f>K26+O26+U26</f>
        <v>89.85</v>
      </c>
      <c r="W26" s="4">
        <f>ROUNDDOWN(V26/$V$54,2)</f>
        <v>0.89</v>
      </c>
      <c r="X26" t="str">
        <f>VLOOKUP(W26,$C$67:$E$74,2)</f>
        <v>A</v>
      </c>
    </row>
    <row r="27" spans="2:24" x14ac:dyDescent="0.2">
      <c r="B27">
        <v>100</v>
      </c>
      <c r="C27">
        <v>100</v>
      </c>
      <c r="D27">
        <v>90</v>
      </c>
      <c r="E27">
        <v>75</v>
      </c>
      <c r="F27">
        <v>85</v>
      </c>
      <c r="G27">
        <v>35</v>
      </c>
      <c r="H27">
        <v>55</v>
      </c>
      <c r="I27">
        <f>SUM(B27:H27)</f>
        <v>540</v>
      </c>
      <c r="J27" s="2">
        <f>I27/$I$54</f>
        <v>0.77142857142857146</v>
      </c>
      <c r="K27" s="3">
        <f>J27*$K$54</f>
        <v>27</v>
      </c>
      <c r="L27">
        <v>93</v>
      </c>
      <c r="N27" s="4">
        <f>AVERAGE(L27:M27)/100</f>
        <v>0.93</v>
      </c>
      <c r="O27">
        <f>N27*$N$54</f>
        <v>27.900000000000002</v>
      </c>
      <c r="P27" s="4">
        <v>0.98</v>
      </c>
      <c r="T27" s="4">
        <f>(P27*$P$54+Q27*$Q$54+R27*$R$54+S27*$S$54)/$T$55</f>
        <v>0.98</v>
      </c>
      <c r="U27">
        <f>T27*$T$54</f>
        <v>34.299999999999997</v>
      </c>
      <c r="V27" s="5">
        <f>K27+O27+U27</f>
        <v>89.2</v>
      </c>
      <c r="W27" s="4">
        <f>ROUNDDOWN(V27/$V$54,2)</f>
        <v>0.89</v>
      </c>
      <c r="X27" t="str">
        <f>VLOOKUP(W27,$C$67:$E$74,2)</f>
        <v>A</v>
      </c>
    </row>
    <row r="28" spans="2:24" x14ac:dyDescent="0.2">
      <c r="B28">
        <v>50</v>
      </c>
      <c r="C28">
        <v>50</v>
      </c>
      <c r="D28">
        <v>100</v>
      </c>
      <c r="E28">
        <v>80</v>
      </c>
      <c r="F28">
        <v>85</v>
      </c>
      <c r="G28">
        <v>97</v>
      </c>
      <c r="H28">
        <v>50</v>
      </c>
      <c r="I28">
        <f>SUM(B28:H28)</f>
        <v>512</v>
      </c>
      <c r="J28" s="2">
        <f>I28/$I$54</f>
        <v>0.73142857142857143</v>
      </c>
      <c r="K28" s="3">
        <f>J28*$K$54</f>
        <v>25.6</v>
      </c>
      <c r="L28">
        <v>97</v>
      </c>
      <c r="N28" s="4">
        <f>AVERAGE(L28:M28)/100</f>
        <v>0.97</v>
      </c>
      <c r="O28">
        <f>N28*$N$54</f>
        <v>29.099999999999998</v>
      </c>
      <c r="P28" s="4">
        <v>1</v>
      </c>
      <c r="T28" s="4">
        <f>(P28*$P$54+Q28*$Q$54+R28*$R$54+S28*$S$54)/$T$55</f>
        <v>1</v>
      </c>
      <c r="U28">
        <f>T28*$T$54</f>
        <v>35</v>
      </c>
      <c r="V28" s="5">
        <f>K28+O28+U28</f>
        <v>89.7</v>
      </c>
      <c r="W28" s="4">
        <f>ROUNDDOWN(V28/$V$54,2)</f>
        <v>0.89</v>
      </c>
      <c r="X28" t="str">
        <f>VLOOKUP(W28,$C$67:$E$74,2)</f>
        <v>A</v>
      </c>
    </row>
    <row r="29" spans="2:24" x14ac:dyDescent="0.2">
      <c r="B29">
        <v>100</v>
      </c>
      <c r="C29">
        <v>100</v>
      </c>
      <c r="D29">
        <v>92</v>
      </c>
      <c r="E29">
        <v>65</v>
      </c>
      <c r="F29">
        <v>100</v>
      </c>
      <c r="G29">
        <v>100</v>
      </c>
      <c r="H29">
        <v>15</v>
      </c>
      <c r="I29">
        <f>SUM(B29:H29)</f>
        <v>572</v>
      </c>
      <c r="J29" s="2">
        <f>I29/$I$54</f>
        <v>0.81714285714285717</v>
      </c>
      <c r="K29" s="3">
        <f>J29*$K$54</f>
        <v>28.6</v>
      </c>
      <c r="L29">
        <v>86</v>
      </c>
      <c r="N29" s="4">
        <f>AVERAGE(L29:M29)/100</f>
        <v>0.86</v>
      </c>
      <c r="O29">
        <f>N29*$N$54</f>
        <v>25.8</v>
      </c>
      <c r="P29" s="4">
        <v>1</v>
      </c>
      <c r="T29" s="4">
        <f>(P29*$P$54+Q29*$Q$54+R29*$R$54+S29*$S$54)/$T$55</f>
        <v>1</v>
      </c>
      <c r="U29">
        <f>T29*$T$54</f>
        <v>35</v>
      </c>
      <c r="V29" s="5">
        <f>K29+O29+U29</f>
        <v>89.4</v>
      </c>
      <c r="W29" s="4">
        <f>ROUNDDOWN(V29/$V$54,2)</f>
        <v>0.89</v>
      </c>
      <c r="X29" t="str">
        <f>VLOOKUP(W29,$C$67:$E$74,2)</f>
        <v>A</v>
      </c>
    </row>
    <row r="30" spans="2:24" x14ac:dyDescent="0.2">
      <c r="B30">
        <v>100</v>
      </c>
      <c r="C30">
        <v>100</v>
      </c>
      <c r="D30">
        <v>100</v>
      </c>
      <c r="E30">
        <v>85</v>
      </c>
      <c r="F30">
        <v>80</v>
      </c>
      <c r="G30">
        <v>72</v>
      </c>
      <c r="H30">
        <v>88</v>
      </c>
      <c r="I30">
        <f>SUM(B30:H30)</f>
        <v>625</v>
      </c>
      <c r="J30" s="2">
        <f>I30/$I$54</f>
        <v>0.8928571428571429</v>
      </c>
      <c r="K30" s="3">
        <f>J30*$K$54</f>
        <v>31.25</v>
      </c>
      <c r="L30">
        <v>94</v>
      </c>
      <c r="N30" s="4">
        <f>AVERAGE(L30:M30)/100</f>
        <v>0.94</v>
      </c>
      <c r="O30">
        <f>N30*$N$54</f>
        <v>28.2</v>
      </c>
      <c r="P30" s="4">
        <v>0.9</v>
      </c>
      <c r="T30" s="4">
        <f>(P30*$P$54+Q30*$Q$54+R30*$R$54+S30*$S$54)/$T$55</f>
        <v>0.90000000000000013</v>
      </c>
      <c r="U30">
        <f>T30*$T$54</f>
        <v>31.500000000000004</v>
      </c>
      <c r="V30" s="5">
        <f>K30+O30+U30</f>
        <v>90.95</v>
      </c>
      <c r="W30" s="4">
        <f>ROUNDDOWN(V30/$V$54,2)</f>
        <v>0.9</v>
      </c>
      <c r="X30" t="str">
        <f>VLOOKUP(W30,$C$67:$E$74,2)</f>
        <v>A</v>
      </c>
    </row>
    <row r="31" spans="2:24" x14ac:dyDescent="0.2">
      <c r="B31">
        <v>100</v>
      </c>
      <c r="C31">
        <v>100</v>
      </c>
      <c r="D31">
        <v>100</v>
      </c>
      <c r="E31">
        <v>95</v>
      </c>
      <c r="F31">
        <v>75</v>
      </c>
      <c r="G31">
        <v>97</v>
      </c>
      <c r="H31">
        <v>95</v>
      </c>
      <c r="I31">
        <f>SUM(B31:H31)</f>
        <v>662</v>
      </c>
      <c r="J31" s="2">
        <f>I31/$I$54</f>
        <v>0.94571428571428573</v>
      </c>
      <c r="K31" s="3">
        <f>J31*$K$54</f>
        <v>33.1</v>
      </c>
      <c r="L31">
        <v>100</v>
      </c>
      <c r="N31" s="4">
        <f>AVERAGE(L31:M31)/100</f>
        <v>1</v>
      </c>
      <c r="O31">
        <f>N31*$N$54</f>
        <v>30</v>
      </c>
      <c r="P31" s="4">
        <v>0.79</v>
      </c>
      <c r="T31" s="4">
        <f>(P31*$P$54+Q31*$Q$54+R31*$R$54+S31*$S$54)/$T$55</f>
        <v>0.79</v>
      </c>
      <c r="U31">
        <f>T31*$T$54</f>
        <v>27.650000000000002</v>
      </c>
      <c r="V31" s="5">
        <f>K31+O31+U31</f>
        <v>90.75</v>
      </c>
      <c r="W31" s="4">
        <f>ROUNDDOWN(V31/$V$54,2)</f>
        <v>0.9</v>
      </c>
      <c r="X31" t="str">
        <f>VLOOKUP(W31,$C$67:$E$74,2)</f>
        <v>A</v>
      </c>
    </row>
    <row r="32" spans="2:24" x14ac:dyDescent="0.2">
      <c r="B32">
        <v>100</v>
      </c>
      <c r="C32">
        <v>100</v>
      </c>
      <c r="D32">
        <v>100</v>
      </c>
      <c r="E32">
        <v>70</v>
      </c>
      <c r="F32">
        <v>70</v>
      </c>
      <c r="G32">
        <v>80</v>
      </c>
      <c r="H32">
        <v>95</v>
      </c>
      <c r="I32">
        <f>SUM(B32:H32)</f>
        <v>615</v>
      </c>
      <c r="J32" s="2">
        <f>I32/$I$54</f>
        <v>0.87857142857142856</v>
      </c>
      <c r="K32" s="3">
        <f>J32*$K$54</f>
        <v>30.75</v>
      </c>
      <c r="L32">
        <v>95</v>
      </c>
      <c r="N32" s="4">
        <f>AVERAGE(L32:M32)/100</f>
        <v>0.95</v>
      </c>
      <c r="O32">
        <f>N32*$N$54</f>
        <v>28.5</v>
      </c>
      <c r="P32" s="4">
        <v>0.95</v>
      </c>
      <c r="T32" s="4">
        <f>(P32*$P$54+Q32*$Q$54+R32*$R$54+S32*$S$54)/$T$55</f>
        <v>0.95</v>
      </c>
      <c r="U32">
        <f>T32*$T$54</f>
        <v>33.25</v>
      </c>
      <c r="V32" s="5">
        <f>K32+O32+U32</f>
        <v>92.5</v>
      </c>
      <c r="W32" s="4">
        <f>ROUNDDOWN(V32/$V$54,2)</f>
        <v>0.92</v>
      </c>
      <c r="X32" t="str">
        <f>VLOOKUP(W32,$C$67:$E$74,2)</f>
        <v>A</v>
      </c>
    </row>
    <row r="33" spans="2:24" x14ac:dyDescent="0.2">
      <c r="B33">
        <v>100</v>
      </c>
      <c r="C33">
        <v>100</v>
      </c>
      <c r="D33">
        <v>95</v>
      </c>
      <c r="E33">
        <v>80</v>
      </c>
      <c r="G33">
        <v>97</v>
      </c>
      <c r="H33">
        <v>100</v>
      </c>
      <c r="I33">
        <f>SUM(B33:H33)</f>
        <v>572</v>
      </c>
      <c r="J33" s="2">
        <f>I33/$I$54</f>
        <v>0.81714285714285717</v>
      </c>
      <c r="K33" s="3">
        <f>J33*$K$54</f>
        <v>28.6</v>
      </c>
      <c r="L33">
        <v>96</v>
      </c>
      <c r="N33" s="4">
        <f>AVERAGE(L33:M33)/100</f>
        <v>0.96</v>
      </c>
      <c r="O33">
        <f>N33*$N$54</f>
        <v>28.799999999999997</v>
      </c>
      <c r="P33" s="4">
        <v>0.99</v>
      </c>
      <c r="T33" s="4">
        <f>(P33*$P$54+Q33*$Q$54+R33*$R$54+S33*$S$54)/$T$55</f>
        <v>0.99</v>
      </c>
      <c r="U33">
        <f>T33*$T$54</f>
        <v>34.65</v>
      </c>
      <c r="V33" s="5">
        <f>K33+O33+U33</f>
        <v>92.05</v>
      </c>
      <c r="W33" s="4">
        <f>ROUNDDOWN(V33/$V$54,2)</f>
        <v>0.92</v>
      </c>
      <c r="X33" t="str">
        <f>VLOOKUP(W33,$C$67:$E$74,2)</f>
        <v>A</v>
      </c>
    </row>
    <row r="34" spans="2:24" x14ac:dyDescent="0.2">
      <c r="B34">
        <v>100</v>
      </c>
      <c r="C34">
        <v>100</v>
      </c>
      <c r="D34">
        <v>100</v>
      </c>
      <c r="E34">
        <v>100</v>
      </c>
      <c r="F34">
        <v>95</v>
      </c>
      <c r="G34">
        <v>100</v>
      </c>
      <c r="H34">
        <v>100</v>
      </c>
      <c r="I34">
        <f>SUM(B34:H34)</f>
        <v>695</v>
      </c>
      <c r="J34" s="2">
        <f>I34/$I$54</f>
        <v>0.99285714285714288</v>
      </c>
      <c r="K34" s="3">
        <f>J34*$K$54</f>
        <v>34.75</v>
      </c>
      <c r="L34">
        <v>77</v>
      </c>
      <c r="N34" s="4">
        <f>AVERAGE(L34:M34)/100</f>
        <v>0.77</v>
      </c>
      <c r="O34">
        <f>N34*$N$54</f>
        <v>23.1</v>
      </c>
      <c r="P34" s="4">
        <v>0.99</v>
      </c>
      <c r="T34" s="4">
        <f>(P34*$P$54+Q34*$Q$54+R34*$R$54+S34*$S$54)/$T$55</f>
        <v>0.99</v>
      </c>
      <c r="U34">
        <f>T34*$T$54</f>
        <v>34.65</v>
      </c>
      <c r="V34" s="5">
        <f>K34+O34+U34</f>
        <v>92.5</v>
      </c>
      <c r="W34" s="4">
        <f>ROUNDDOWN(V34/$V$54,2)</f>
        <v>0.92</v>
      </c>
      <c r="X34" t="str">
        <f>VLOOKUP(W34,$C$67:$E$74,2)</f>
        <v>A</v>
      </c>
    </row>
    <row r="35" spans="2:24" x14ac:dyDescent="0.2">
      <c r="B35">
        <v>100</v>
      </c>
      <c r="C35">
        <v>100</v>
      </c>
      <c r="D35">
        <v>100</v>
      </c>
      <c r="E35">
        <v>85</v>
      </c>
      <c r="F35">
        <v>100</v>
      </c>
      <c r="G35">
        <v>97</v>
      </c>
      <c r="H35">
        <v>80</v>
      </c>
      <c r="I35">
        <f>SUM(B35:H35)</f>
        <v>662</v>
      </c>
      <c r="J35" s="2">
        <f>I35/$I$54</f>
        <v>0.94571428571428573</v>
      </c>
      <c r="K35" s="3">
        <f>J35*$K$54</f>
        <v>33.1</v>
      </c>
      <c r="L35">
        <v>87</v>
      </c>
      <c r="N35" s="4">
        <f>AVERAGE(L35:M35)/100</f>
        <v>0.87</v>
      </c>
      <c r="O35">
        <f>N35*$N$54</f>
        <v>26.1</v>
      </c>
      <c r="P35" s="4">
        <v>0.98</v>
      </c>
      <c r="T35" s="4">
        <f>(P35*$P$54+Q35*$Q$54+R35*$R$54+S35*$S$54)/$T$55</f>
        <v>0.98</v>
      </c>
      <c r="U35">
        <f>T35*$T$54</f>
        <v>34.299999999999997</v>
      </c>
      <c r="V35" s="5">
        <f>K35+O35+U35</f>
        <v>93.5</v>
      </c>
      <c r="W35" s="4">
        <f>ROUNDDOWN(V35/$V$54,2)</f>
        <v>0.93</v>
      </c>
      <c r="X35" t="str">
        <f>VLOOKUP(W35,$C$67:$E$74,2)</f>
        <v>A</v>
      </c>
    </row>
    <row r="36" spans="2:24" x14ac:dyDescent="0.2">
      <c r="B36">
        <v>100</v>
      </c>
      <c r="C36">
        <v>100</v>
      </c>
      <c r="D36">
        <v>100</v>
      </c>
      <c r="E36">
        <v>100</v>
      </c>
      <c r="F36">
        <v>80</v>
      </c>
      <c r="H36">
        <v>95</v>
      </c>
      <c r="I36">
        <f>SUM(B36:H36)</f>
        <v>575</v>
      </c>
      <c r="J36" s="2">
        <f>I36/$I$54</f>
        <v>0.8214285714285714</v>
      </c>
      <c r="K36" s="3">
        <f>J36*$K$54</f>
        <v>28.75</v>
      </c>
      <c r="L36">
        <v>98</v>
      </c>
      <c r="N36" s="4">
        <f>AVERAGE(L36:M36)/100</f>
        <v>0.98</v>
      </c>
      <c r="O36">
        <f>N36*$N$54</f>
        <v>29.4</v>
      </c>
      <c r="P36" s="4">
        <v>1</v>
      </c>
      <c r="T36" s="4">
        <f>(P36*$P$54+Q36*$Q$54+R36*$R$54+S36*$S$54)/$T$55</f>
        <v>1</v>
      </c>
      <c r="U36">
        <f>T36*$T$54</f>
        <v>35</v>
      </c>
      <c r="V36" s="5">
        <f>K36+O36+U36</f>
        <v>93.15</v>
      </c>
      <c r="W36" s="4">
        <f>ROUNDDOWN(V36/$V$54,2)</f>
        <v>0.93</v>
      </c>
      <c r="X36" t="str">
        <f>VLOOKUP(W36,$C$67:$E$74,2)</f>
        <v>A</v>
      </c>
    </row>
    <row r="37" spans="2:24" x14ac:dyDescent="0.2">
      <c r="B37">
        <v>100</v>
      </c>
      <c r="C37">
        <v>100</v>
      </c>
      <c r="D37">
        <v>95</v>
      </c>
      <c r="E37">
        <v>100</v>
      </c>
      <c r="G37">
        <v>100</v>
      </c>
      <c r="H37">
        <v>90</v>
      </c>
      <c r="I37">
        <f>SUM(B37:H37)</f>
        <v>585</v>
      </c>
      <c r="J37" s="2">
        <f>I37/$I$54</f>
        <v>0.83571428571428574</v>
      </c>
      <c r="K37" s="3">
        <f>J37*$K$54</f>
        <v>29.25</v>
      </c>
      <c r="L37">
        <v>100</v>
      </c>
      <c r="N37" s="4">
        <f>AVERAGE(L37:M37)/100</f>
        <v>1</v>
      </c>
      <c r="O37">
        <f>N37*$N$54</f>
        <v>30</v>
      </c>
      <c r="P37" s="4">
        <v>1</v>
      </c>
      <c r="T37" s="4">
        <f>(P37*$P$54+Q37*$Q$54+R37*$R$54+S37*$S$54)/$T$55</f>
        <v>1</v>
      </c>
      <c r="U37">
        <f>T37*$T$54</f>
        <v>35</v>
      </c>
      <c r="V37" s="5">
        <f>K37+O37+U37</f>
        <v>94.25</v>
      </c>
      <c r="W37" s="4">
        <f>ROUNDDOWN(V37/$V$54,2)</f>
        <v>0.94</v>
      </c>
      <c r="X37" t="str">
        <f>VLOOKUP(W37,$C$67:$E$74,2)</f>
        <v>A</v>
      </c>
    </row>
    <row r="38" spans="2:24" x14ac:dyDescent="0.2">
      <c r="B38">
        <v>100</v>
      </c>
      <c r="C38">
        <v>100</v>
      </c>
      <c r="D38">
        <v>95</v>
      </c>
      <c r="E38">
        <v>75</v>
      </c>
      <c r="F38">
        <v>80</v>
      </c>
      <c r="G38">
        <v>90</v>
      </c>
      <c r="H38">
        <v>100</v>
      </c>
      <c r="I38">
        <f>SUM(B38:H38)</f>
        <v>640</v>
      </c>
      <c r="J38" s="2">
        <f>I38/$I$54</f>
        <v>0.91428571428571426</v>
      </c>
      <c r="K38" s="3">
        <f>J38*$K$54</f>
        <v>32</v>
      </c>
      <c r="L38">
        <v>96</v>
      </c>
      <c r="N38" s="4">
        <f>AVERAGE(L38:M38)/100</f>
        <v>0.96</v>
      </c>
      <c r="O38">
        <f>N38*$N$54</f>
        <v>28.799999999999997</v>
      </c>
      <c r="P38" s="4">
        <v>0.98</v>
      </c>
      <c r="T38" s="4">
        <f>(P38*$P$54+Q38*$Q$54+R38*$R$54+S38*$S$54)/$T$55</f>
        <v>0.98</v>
      </c>
      <c r="U38">
        <f>T38*$T$54</f>
        <v>34.299999999999997</v>
      </c>
      <c r="V38" s="5">
        <f>K38+O38+U38</f>
        <v>95.1</v>
      </c>
      <c r="W38" s="4">
        <f>ROUNDDOWN(V38/$V$54,2)</f>
        <v>0.95</v>
      </c>
      <c r="X38" t="str">
        <f>VLOOKUP(W38,$C$67:$E$74,2)</f>
        <v>A</v>
      </c>
    </row>
    <row r="39" spans="2:24" x14ac:dyDescent="0.2">
      <c r="B39">
        <v>100</v>
      </c>
      <c r="C39">
        <v>100</v>
      </c>
      <c r="D39">
        <v>97</v>
      </c>
      <c r="E39">
        <v>95</v>
      </c>
      <c r="F39">
        <v>80</v>
      </c>
      <c r="G39">
        <v>100</v>
      </c>
      <c r="H39">
        <v>100</v>
      </c>
      <c r="I39">
        <f>SUM(B39:H39)</f>
        <v>672</v>
      </c>
      <c r="J39" s="2">
        <f>I39/$I$54</f>
        <v>0.96</v>
      </c>
      <c r="K39" s="3">
        <f>J39*$K$54</f>
        <v>33.6</v>
      </c>
      <c r="L39">
        <v>93</v>
      </c>
      <c r="N39" s="4">
        <f>AVERAGE(L39:M39)/100</f>
        <v>0.93</v>
      </c>
      <c r="O39">
        <f>N39*$N$54</f>
        <v>27.900000000000002</v>
      </c>
      <c r="P39" s="4">
        <v>0.98</v>
      </c>
      <c r="T39" s="4">
        <f>(P39*$P$54+Q39*$Q$54+R39*$R$54+S39*$S$54)/$T$55</f>
        <v>0.98</v>
      </c>
      <c r="U39">
        <f>T39*$T$54</f>
        <v>34.299999999999997</v>
      </c>
      <c r="V39" s="5">
        <f>K39+O39+U39</f>
        <v>95.8</v>
      </c>
      <c r="W39" s="4">
        <f>ROUNDDOWN(V39/$V$54,2)</f>
        <v>0.95</v>
      </c>
      <c r="X39" t="str">
        <f>VLOOKUP(W39,$C$67:$E$74,2)</f>
        <v>A</v>
      </c>
    </row>
    <row r="40" spans="2:24" x14ac:dyDescent="0.2">
      <c r="B40">
        <v>100</v>
      </c>
      <c r="C40">
        <v>100</v>
      </c>
      <c r="D40">
        <v>100</v>
      </c>
      <c r="E40">
        <v>85</v>
      </c>
      <c r="F40">
        <v>100</v>
      </c>
      <c r="G40">
        <v>80</v>
      </c>
      <c r="H40">
        <v>100</v>
      </c>
      <c r="I40">
        <f>SUM(B40:H40)</f>
        <v>665</v>
      </c>
      <c r="J40" s="2">
        <f>I40/$I$54</f>
        <v>0.95</v>
      </c>
      <c r="K40" s="3">
        <f>J40*$K$54</f>
        <v>33.25</v>
      </c>
      <c r="L40">
        <v>95</v>
      </c>
      <c r="N40" s="4">
        <f>AVERAGE(L40:M40)/100</f>
        <v>0.95</v>
      </c>
      <c r="O40">
        <f>N40*$N$54</f>
        <v>28.5</v>
      </c>
      <c r="P40" s="4">
        <v>0.98</v>
      </c>
      <c r="T40" s="4">
        <f>(P40*$P$54+Q40*$Q$54+R40*$R$54+S40*$S$54)/$T$55</f>
        <v>0.98</v>
      </c>
      <c r="U40">
        <f>T40*$T$54</f>
        <v>34.299999999999997</v>
      </c>
      <c r="V40" s="5">
        <f>K40+O40+U40</f>
        <v>96.05</v>
      </c>
      <c r="W40" s="4">
        <f>ROUNDDOWN(V40/$V$54,2)</f>
        <v>0.96</v>
      </c>
      <c r="X40" t="str">
        <f>VLOOKUP(W40,$C$67:$E$74,2)</f>
        <v>A</v>
      </c>
    </row>
    <row r="41" spans="2:24" x14ac:dyDescent="0.2">
      <c r="B41">
        <v>100</v>
      </c>
      <c r="C41">
        <v>100</v>
      </c>
      <c r="D41">
        <v>90</v>
      </c>
      <c r="E41">
        <v>95</v>
      </c>
      <c r="F41">
        <v>70</v>
      </c>
      <c r="G41">
        <v>96</v>
      </c>
      <c r="H41">
        <v>90</v>
      </c>
      <c r="I41">
        <f>SUM(B41:H41)</f>
        <v>641</v>
      </c>
      <c r="J41" s="2">
        <f>I41/$I$54</f>
        <v>0.9157142857142857</v>
      </c>
      <c r="K41" s="3">
        <f>J41*$K$54</f>
        <v>32.049999999999997</v>
      </c>
      <c r="L41">
        <v>100</v>
      </c>
      <c r="N41" s="4">
        <f>AVERAGE(L41:M41)/100</f>
        <v>1</v>
      </c>
      <c r="O41">
        <f>N41*$N$54</f>
        <v>30</v>
      </c>
      <c r="P41" s="4">
        <v>0.99</v>
      </c>
      <c r="T41" s="4">
        <f>(P41*$P$54+Q41*$Q$54+R41*$R$54+S41*$S$54)/$T$55</f>
        <v>0.99</v>
      </c>
      <c r="U41">
        <f>T41*$T$54</f>
        <v>34.65</v>
      </c>
      <c r="V41" s="5">
        <f>K41+O41+U41</f>
        <v>96.699999999999989</v>
      </c>
      <c r="W41" s="4">
        <f>ROUNDDOWN(V41/$V$54,2)</f>
        <v>0.96</v>
      </c>
      <c r="X41" t="str">
        <f>VLOOKUP(W41,$C$67:$E$74,2)</f>
        <v>A</v>
      </c>
    </row>
    <row r="42" spans="2:24" x14ac:dyDescent="0.2">
      <c r="B42">
        <v>100</v>
      </c>
      <c r="C42">
        <v>100</v>
      </c>
      <c r="D42">
        <v>100</v>
      </c>
      <c r="E42">
        <v>85</v>
      </c>
      <c r="F42">
        <v>100</v>
      </c>
      <c r="G42">
        <v>90</v>
      </c>
      <c r="H42">
        <v>90</v>
      </c>
      <c r="I42">
        <f>SUM(B42:H42)</f>
        <v>665</v>
      </c>
      <c r="J42" s="2">
        <f>I42/$I$54</f>
        <v>0.95</v>
      </c>
      <c r="K42" s="3">
        <f>J42*$K$54</f>
        <v>33.25</v>
      </c>
      <c r="L42">
        <v>98</v>
      </c>
      <c r="N42" s="4">
        <f>AVERAGE(L42:M42)/100</f>
        <v>0.98</v>
      </c>
      <c r="O42">
        <f>N42*$N$54</f>
        <v>29.4</v>
      </c>
      <c r="P42" s="4">
        <v>1</v>
      </c>
      <c r="T42" s="4">
        <f>(P42*$P$54+Q42*$Q$54+R42*$R$54+S42*$S$54)/$T$55</f>
        <v>1</v>
      </c>
      <c r="U42">
        <f>T42*$T$54</f>
        <v>35</v>
      </c>
      <c r="V42" s="5">
        <f>K42+O42+U42</f>
        <v>97.65</v>
      </c>
      <c r="W42" s="4">
        <f>ROUNDDOWN(V42/$V$54,2)</f>
        <v>0.97</v>
      </c>
      <c r="X42" t="str">
        <f>VLOOKUP(W42,$C$67:$E$74,2)</f>
        <v>A</v>
      </c>
    </row>
    <row r="43" spans="2:24" x14ac:dyDescent="0.2">
      <c r="B43">
        <v>100</v>
      </c>
      <c r="C43">
        <v>100</v>
      </c>
      <c r="D43">
        <v>97</v>
      </c>
      <c r="E43">
        <v>80</v>
      </c>
      <c r="F43">
        <v>100</v>
      </c>
      <c r="G43">
        <v>100</v>
      </c>
      <c r="H43">
        <v>90</v>
      </c>
      <c r="I43">
        <f>SUM(B43:H43)</f>
        <v>667</v>
      </c>
      <c r="J43" s="2">
        <f>I43/$I$54</f>
        <v>0.95285714285714285</v>
      </c>
      <c r="K43" s="3">
        <f>J43*$K$54</f>
        <v>33.35</v>
      </c>
      <c r="L43">
        <v>98</v>
      </c>
      <c r="N43" s="4">
        <f>AVERAGE(L43:M43)/100</f>
        <v>0.98</v>
      </c>
      <c r="O43">
        <f>N43*$N$54</f>
        <v>29.4</v>
      </c>
      <c r="P43" s="4">
        <v>0.98</v>
      </c>
      <c r="T43" s="4">
        <f>(P43*$P$54+Q43*$Q$54+R43*$R$54+S43*$S$54)/$T$55</f>
        <v>0.98</v>
      </c>
      <c r="U43">
        <f>T43*$T$54</f>
        <v>34.299999999999997</v>
      </c>
      <c r="V43" s="5">
        <f>K43+O43+U43</f>
        <v>97.05</v>
      </c>
      <c r="W43" s="4">
        <f>ROUNDDOWN(V43/$V$54,2)</f>
        <v>0.97</v>
      </c>
      <c r="X43" t="str">
        <f>VLOOKUP(W43,$C$67:$E$74,2)</f>
        <v>A</v>
      </c>
    </row>
    <row r="44" spans="2:24" x14ac:dyDescent="0.2">
      <c r="B44">
        <v>100</v>
      </c>
      <c r="C44">
        <v>100</v>
      </c>
      <c r="D44">
        <v>95</v>
      </c>
      <c r="E44">
        <v>85</v>
      </c>
      <c r="F44">
        <v>100</v>
      </c>
      <c r="G44">
        <v>90</v>
      </c>
      <c r="H44">
        <v>80</v>
      </c>
      <c r="I44">
        <f>SUM(B44:H44)</f>
        <v>650</v>
      </c>
      <c r="J44" s="2">
        <f>I44/$I$54</f>
        <v>0.9285714285714286</v>
      </c>
      <c r="K44" s="3">
        <f>J44*$K$54</f>
        <v>32.5</v>
      </c>
      <c r="L44">
        <v>100</v>
      </c>
      <c r="N44" s="4">
        <f>AVERAGE(L44:M44)/100</f>
        <v>1</v>
      </c>
      <c r="O44">
        <f>N44*$N$54</f>
        <v>30</v>
      </c>
      <c r="P44" s="4">
        <v>1</v>
      </c>
      <c r="T44" s="4">
        <f>(P44*$P$54+Q44*$Q$54+R44*$R$54+S44*$S$54)/$T$55</f>
        <v>1</v>
      </c>
      <c r="U44">
        <f>T44*$T$54</f>
        <v>35</v>
      </c>
      <c r="V44" s="5">
        <f>K44+O44+U44</f>
        <v>97.5</v>
      </c>
      <c r="W44" s="4">
        <f>ROUNDDOWN(V44/$V$54,2)</f>
        <v>0.97</v>
      </c>
      <c r="X44" t="str">
        <f>VLOOKUP(W44,$C$67:$E$74,2)</f>
        <v>A</v>
      </c>
    </row>
    <row r="45" spans="2:24" x14ac:dyDescent="0.2">
      <c r="B45">
        <v>100</v>
      </c>
      <c r="C45">
        <v>100</v>
      </c>
      <c r="D45">
        <v>100</v>
      </c>
      <c r="E45">
        <v>50</v>
      </c>
      <c r="F45">
        <v>100</v>
      </c>
      <c r="G45">
        <v>100</v>
      </c>
      <c r="H45">
        <v>95</v>
      </c>
      <c r="I45">
        <f>SUM(B45:H45)</f>
        <v>645</v>
      </c>
      <c r="J45" s="2">
        <f>I45/$I$54</f>
        <v>0.92142857142857137</v>
      </c>
      <c r="K45" s="3">
        <f>J45*$K$54</f>
        <v>32.25</v>
      </c>
      <c r="L45">
        <v>100</v>
      </c>
      <c r="N45" s="4">
        <f>AVERAGE(L45:M45)/100</f>
        <v>1</v>
      </c>
      <c r="O45">
        <f>N45*$N$54</f>
        <v>30</v>
      </c>
      <c r="P45" s="4">
        <v>1</v>
      </c>
      <c r="T45" s="4">
        <f>(P45*$P$54+Q45*$Q$54+R45*$R$54+S45*$S$54)/$T$55</f>
        <v>1</v>
      </c>
      <c r="U45">
        <f>T45*$T$54</f>
        <v>35</v>
      </c>
      <c r="V45" s="5">
        <f>K45+O45+U45</f>
        <v>97.25</v>
      </c>
      <c r="W45" s="4">
        <f>ROUNDDOWN(V45/$V$54,2)</f>
        <v>0.97</v>
      </c>
      <c r="X45" t="str">
        <f>VLOOKUP(W45,$C$67:$E$74,2)</f>
        <v>A</v>
      </c>
    </row>
    <row r="46" spans="2:24" x14ac:dyDescent="0.2">
      <c r="B46">
        <v>100</v>
      </c>
      <c r="C46">
        <v>100</v>
      </c>
      <c r="D46">
        <v>100</v>
      </c>
      <c r="E46">
        <v>60</v>
      </c>
      <c r="F46">
        <v>85</v>
      </c>
      <c r="G46">
        <v>95</v>
      </c>
      <c r="H46">
        <v>100</v>
      </c>
      <c r="I46">
        <f>SUM(B46:H46)</f>
        <v>640</v>
      </c>
      <c r="J46" s="2">
        <f>I46/$I$54</f>
        <v>0.91428571428571426</v>
      </c>
      <c r="K46" s="3">
        <f>J46*$K$54</f>
        <v>32</v>
      </c>
      <c r="L46">
        <v>100</v>
      </c>
      <c r="N46" s="4">
        <f>AVERAGE(L46:M46)/100</f>
        <v>1</v>
      </c>
      <c r="O46">
        <f>N46*$N$54</f>
        <v>30</v>
      </c>
      <c r="P46" s="4">
        <v>1</v>
      </c>
      <c r="T46" s="4">
        <f>(P46*$P$54+Q46*$Q$54+R46*$R$54+S46*$S$54)/$T$55</f>
        <v>1</v>
      </c>
      <c r="U46">
        <f>T46*$T$54</f>
        <v>35</v>
      </c>
      <c r="V46" s="5">
        <f>K46+O46+U46</f>
        <v>97</v>
      </c>
      <c r="W46" s="4">
        <f>ROUNDDOWN(V46/$V$54,2)</f>
        <v>0.97</v>
      </c>
      <c r="X46" t="str">
        <f>VLOOKUP(W46,$C$67:$E$74,2)</f>
        <v>A</v>
      </c>
    </row>
    <row r="47" spans="2:24" x14ac:dyDescent="0.2">
      <c r="B47">
        <v>100</v>
      </c>
      <c r="C47">
        <v>100</v>
      </c>
      <c r="D47">
        <v>100</v>
      </c>
      <c r="E47">
        <v>75</v>
      </c>
      <c r="F47">
        <v>100</v>
      </c>
      <c r="G47">
        <v>100</v>
      </c>
      <c r="H47">
        <v>100</v>
      </c>
      <c r="I47">
        <f>SUM(B47:H47)</f>
        <v>675</v>
      </c>
      <c r="J47" s="2">
        <f>I47/$I$54</f>
        <v>0.9642857142857143</v>
      </c>
      <c r="K47" s="3">
        <f>J47*$K$54</f>
        <v>33.75</v>
      </c>
      <c r="L47">
        <v>100</v>
      </c>
      <c r="N47" s="4">
        <f>AVERAGE(L47:M47)/100</f>
        <v>1</v>
      </c>
      <c r="O47">
        <f>N47*$N$54</f>
        <v>30</v>
      </c>
      <c r="P47" s="4">
        <v>1</v>
      </c>
      <c r="T47" s="4">
        <f>(P47*$P$54+Q47*$Q$54+R47*$R$54+S47*$S$54)/$T$55</f>
        <v>1</v>
      </c>
      <c r="U47">
        <f>T47*$T$54</f>
        <v>35</v>
      </c>
      <c r="V47" s="5">
        <f>K47+O47+U47</f>
        <v>98.75</v>
      </c>
      <c r="W47" s="4">
        <f>ROUNDDOWN(V47/$V$54,2)</f>
        <v>0.98</v>
      </c>
      <c r="X47" t="str">
        <f>VLOOKUP(W47,$C$67:$E$74,2)</f>
        <v>A</v>
      </c>
    </row>
    <row r="48" spans="2:24" x14ac:dyDescent="0.2">
      <c r="B48">
        <v>100</v>
      </c>
      <c r="C48" s="6">
        <v>100</v>
      </c>
      <c r="D48">
        <v>95</v>
      </c>
      <c r="E48">
        <v>90</v>
      </c>
      <c r="F48">
        <v>100</v>
      </c>
      <c r="G48">
        <v>100</v>
      </c>
      <c r="H48">
        <v>95</v>
      </c>
      <c r="I48">
        <f>SUM(B48:H48)</f>
        <v>680</v>
      </c>
      <c r="J48" s="2">
        <f>I48/$I$54</f>
        <v>0.97142857142857142</v>
      </c>
      <c r="K48" s="3">
        <f>J48*$K$54</f>
        <v>34</v>
      </c>
      <c r="L48">
        <v>98</v>
      </c>
      <c r="N48" s="4">
        <f>AVERAGE(L48:M48)/100</f>
        <v>0.98</v>
      </c>
      <c r="O48">
        <f>N48*$N$54</f>
        <v>29.4</v>
      </c>
      <c r="P48" s="4">
        <v>1</v>
      </c>
      <c r="T48" s="4">
        <f>(P48*$P$54+Q48*$Q$54+R48*$R$54+S48*$S$54)/$T$55</f>
        <v>1</v>
      </c>
      <c r="U48">
        <f>T48*$T$54</f>
        <v>35</v>
      </c>
      <c r="V48" s="5">
        <f>K48+O48+U48</f>
        <v>98.4</v>
      </c>
      <c r="W48" s="4">
        <f>ROUNDDOWN(V48/$V$54,2)</f>
        <v>0.98</v>
      </c>
      <c r="X48" t="str">
        <f>VLOOKUP(W48,$C$67:$E$74,2)</f>
        <v>A</v>
      </c>
    </row>
    <row r="49" spans="1:24" x14ac:dyDescent="0.2">
      <c r="B49">
        <v>100</v>
      </c>
      <c r="C49">
        <v>100</v>
      </c>
      <c r="D49">
        <v>100</v>
      </c>
      <c r="E49">
        <v>95</v>
      </c>
      <c r="F49">
        <v>100</v>
      </c>
      <c r="G49">
        <v>100</v>
      </c>
      <c r="H49">
        <v>100</v>
      </c>
      <c r="I49">
        <f>SUM(B49:H49)</f>
        <v>695</v>
      </c>
      <c r="J49" s="2">
        <f>I49/$I$54</f>
        <v>0.99285714285714288</v>
      </c>
      <c r="K49" s="3">
        <f>J49*$K$54</f>
        <v>34.75</v>
      </c>
      <c r="L49">
        <v>100</v>
      </c>
      <c r="N49" s="4">
        <f>AVERAGE(L49:M49)/100</f>
        <v>1</v>
      </c>
      <c r="O49">
        <f>N49*$N$54</f>
        <v>30</v>
      </c>
      <c r="P49" s="4">
        <v>1</v>
      </c>
      <c r="T49" s="4">
        <f>(P49*$P$54+Q49*$Q$54+R49*$R$54+S49*$S$54)/$T$55</f>
        <v>1</v>
      </c>
      <c r="U49">
        <f>T49*$T$54</f>
        <v>35</v>
      </c>
      <c r="V49" s="5">
        <f>K49+O49+U49</f>
        <v>99.75</v>
      </c>
      <c r="W49" s="4">
        <f>ROUNDDOWN(V49/$V$54,2)</f>
        <v>0.99</v>
      </c>
      <c r="X49" t="str">
        <f>VLOOKUP(W49,$C$67:$E$74,2)</f>
        <v>A</v>
      </c>
    </row>
    <row r="50" spans="1:24" x14ac:dyDescent="0.2">
      <c r="B50">
        <v>100</v>
      </c>
      <c r="C50">
        <v>100</v>
      </c>
      <c r="D50">
        <v>95</v>
      </c>
      <c r="E50">
        <v>90</v>
      </c>
      <c r="F50">
        <v>100</v>
      </c>
      <c r="G50">
        <v>100</v>
      </c>
      <c r="H50">
        <v>100</v>
      </c>
      <c r="I50">
        <f>SUM(B50:H50)</f>
        <v>685</v>
      </c>
      <c r="J50" s="2">
        <f>I50/$I$54</f>
        <v>0.97857142857142854</v>
      </c>
      <c r="K50" s="3">
        <f>J50*$K$54</f>
        <v>34.25</v>
      </c>
      <c r="L50">
        <v>100</v>
      </c>
      <c r="N50" s="4">
        <f>AVERAGE(L50:M50)/100</f>
        <v>1</v>
      </c>
      <c r="O50">
        <f>N50*$N$54</f>
        <v>30</v>
      </c>
      <c r="P50" s="4">
        <v>1</v>
      </c>
      <c r="T50" s="4">
        <f>(P50*$P$54+Q50*$Q$54+R50*$R$54+S50*$S$54)/$T$55</f>
        <v>1</v>
      </c>
      <c r="U50">
        <f>T50*$T$54</f>
        <v>35</v>
      </c>
      <c r="V50" s="5">
        <f>K50+O50+U50</f>
        <v>99.25</v>
      </c>
      <c r="W50" s="4">
        <f>ROUNDDOWN(V50/$V$54,2)</f>
        <v>0.99</v>
      </c>
      <c r="X50" t="str">
        <f>VLOOKUP(W50,$C$67:$E$74,2)</f>
        <v>A</v>
      </c>
    </row>
    <row r="51" spans="1:24" x14ac:dyDescent="0.2">
      <c r="B51">
        <v>100</v>
      </c>
      <c r="C51">
        <v>100</v>
      </c>
      <c r="D51">
        <v>100</v>
      </c>
      <c r="E51">
        <v>80</v>
      </c>
      <c r="F51">
        <v>100</v>
      </c>
      <c r="G51">
        <v>100</v>
      </c>
      <c r="H51">
        <v>100</v>
      </c>
      <c r="I51">
        <f>SUM(B51:H51)</f>
        <v>680</v>
      </c>
      <c r="J51" s="2">
        <f>I51/$I$54</f>
        <v>0.97142857142857142</v>
      </c>
      <c r="K51" s="3">
        <f>J51*$K$54</f>
        <v>34</v>
      </c>
      <c r="L51">
        <v>100</v>
      </c>
      <c r="N51" s="4">
        <f>AVERAGE(L51:M51)/100</f>
        <v>1</v>
      </c>
      <c r="O51">
        <f>N51*$N$54</f>
        <v>30</v>
      </c>
      <c r="P51" s="4">
        <v>1</v>
      </c>
      <c r="T51" s="4">
        <f>(P51*$P$54+Q51*$Q$54+R51*$R$54+S51*$S$54)/$T$55</f>
        <v>1</v>
      </c>
      <c r="U51">
        <f>T51*$T$54</f>
        <v>35</v>
      </c>
      <c r="V51" s="5">
        <f>K51+O51+U51</f>
        <v>99</v>
      </c>
      <c r="W51" s="4">
        <f>ROUNDDOWN(V51/$V$54,2)</f>
        <v>0.99</v>
      </c>
      <c r="X51" t="str">
        <f>VLOOKUP(W51,$C$67:$E$74,2)</f>
        <v>A</v>
      </c>
    </row>
    <row r="52" spans="1:24" x14ac:dyDescent="0.2">
      <c r="B52">
        <v>100</v>
      </c>
      <c r="C52">
        <v>100</v>
      </c>
      <c r="D52">
        <v>100</v>
      </c>
      <c r="E52">
        <v>100</v>
      </c>
      <c r="F52">
        <v>100</v>
      </c>
      <c r="G52">
        <v>95</v>
      </c>
      <c r="H52">
        <v>100</v>
      </c>
      <c r="I52">
        <f>SUM(B52:H52)</f>
        <v>695</v>
      </c>
      <c r="J52" s="2">
        <f>I52/$I$54</f>
        <v>0.99285714285714288</v>
      </c>
      <c r="K52" s="3">
        <f>J52*$K$54</f>
        <v>34.75</v>
      </c>
      <c r="L52">
        <v>100</v>
      </c>
      <c r="N52" s="4">
        <f>AVERAGE(L52:M52)/100</f>
        <v>1</v>
      </c>
      <c r="O52">
        <f>N52*$N$54</f>
        <v>30</v>
      </c>
      <c r="P52" s="4">
        <v>1</v>
      </c>
      <c r="T52" s="4">
        <f>(P52*$P$54+Q52*$Q$54+R52*$R$54+S52*$S$54)/$T$55</f>
        <v>1</v>
      </c>
      <c r="U52">
        <f>T52*$T$54</f>
        <v>35</v>
      </c>
      <c r="V52" s="5">
        <f>K52+O52+U52</f>
        <v>99.75</v>
      </c>
      <c r="W52" s="4">
        <f>ROUNDDOWN(V52/$V$54,2)</f>
        <v>0.99</v>
      </c>
      <c r="X52" t="str">
        <f>VLOOKUP(W52,$C$67:$E$74,2)</f>
        <v>A</v>
      </c>
    </row>
    <row r="54" spans="1:24" x14ac:dyDescent="0.2">
      <c r="B54">
        <v>100</v>
      </c>
      <c r="C54">
        <v>100</v>
      </c>
      <c r="D54">
        <v>100</v>
      </c>
      <c r="E54">
        <v>100</v>
      </c>
      <c r="F54">
        <v>100</v>
      </c>
      <c r="G54">
        <v>100</v>
      </c>
      <c r="H54">
        <v>100</v>
      </c>
      <c r="I54">
        <f>SUM(B54:H54)</f>
        <v>700</v>
      </c>
      <c r="K54">
        <v>35</v>
      </c>
      <c r="L54">
        <v>15</v>
      </c>
      <c r="M54">
        <v>15</v>
      </c>
      <c r="N54">
        <f>SUM(L54:M54)</f>
        <v>30</v>
      </c>
      <c r="P54" s="4">
        <v>0.15</v>
      </c>
      <c r="Q54" s="4">
        <v>0.45</v>
      </c>
      <c r="R54" s="4">
        <v>0.2</v>
      </c>
      <c r="S54" s="4">
        <v>0.2</v>
      </c>
      <c r="T54" s="7">
        <v>35</v>
      </c>
      <c r="V54" s="5">
        <v>100</v>
      </c>
    </row>
    <row r="55" spans="1:24" x14ac:dyDescent="0.2">
      <c r="P55" s="8">
        <v>0.15</v>
      </c>
      <c r="T55" s="8">
        <f>SUM(P55:S55)</f>
        <v>0.15</v>
      </c>
    </row>
    <row r="56" spans="1:24" x14ac:dyDescent="0.2">
      <c r="P56" s="8"/>
      <c r="T56" s="8"/>
    </row>
    <row r="57" spans="1:24" x14ac:dyDescent="0.2">
      <c r="A57" t="s">
        <v>23</v>
      </c>
      <c r="B57">
        <f>COUNT(B2:B52)</f>
        <v>51</v>
      </c>
      <c r="C57">
        <f>COUNT(C2:C52)</f>
        <v>49</v>
      </c>
      <c r="D57">
        <f>COUNT(D2:D52)</f>
        <v>50</v>
      </c>
      <c r="E57">
        <f>COUNT(E2:E52)</f>
        <v>42</v>
      </c>
      <c r="F57">
        <f>COUNT(F2:F52)</f>
        <v>41</v>
      </c>
      <c r="G57">
        <f>COUNT(G2:G52)</f>
        <v>45</v>
      </c>
      <c r="H57">
        <f>COUNT(H2:H52)</f>
        <v>40</v>
      </c>
      <c r="L57">
        <f>COUNT(L2:L52)</f>
        <v>51</v>
      </c>
      <c r="P57" s="9">
        <f>COUNT(P2:P52)</f>
        <v>51</v>
      </c>
      <c r="W57" s="9">
        <f>COUNT(W2:W52)</f>
        <v>51</v>
      </c>
    </row>
    <row r="58" spans="1:24" x14ac:dyDescent="0.2">
      <c r="A58" t="s">
        <v>24</v>
      </c>
      <c r="B58">
        <f>MAX(B2:B52)</f>
        <v>100</v>
      </c>
      <c r="C58">
        <f>MAX(C2:C52)</f>
        <v>100</v>
      </c>
      <c r="D58">
        <f>MAX(D2:D52)</f>
        <v>100</v>
      </c>
      <c r="E58">
        <f>MAX(E2:E52)</f>
        <v>100</v>
      </c>
      <c r="F58">
        <f>MAX(F2:F52)</f>
        <v>100</v>
      </c>
      <c r="G58">
        <f>MAX(G2:G52)</f>
        <v>100</v>
      </c>
      <c r="H58">
        <f>MAX(H2:H52)</f>
        <v>100</v>
      </c>
      <c r="L58">
        <f>MAX(L2:L52)</f>
        <v>100</v>
      </c>
      <c r="P58" s="4">
        <f>MAX(P2:P52)</f>
        <v>1</v>
      </c>
      <c r="W58" s="4">
        <f>MAX(W2:W52)</f>
        <v>0.99</v>
      </c>
    </row>
    <row r="59" spans="1:24" x14ac:dyDescent="0.2">
      <c r="A59" t="s">
        <v>25</v>
      </c>
      <c r="B59">
        <f>_xlfn.QUARTILE.INC(B2:B52,3)</f>
        <v>100</v>
      </c>
      <c r="C59">
        <f>_xlfn.QUARTILE.INC(C2:C52,3)</f>
        <v>100</v>
      </c>
      <c r="D59">
        <f>_xlfn.QUARTILE.INC(D2:D52,3)</f>
        <v>100</v>
      </c>
      <c r="E59">
        <f>_xlfn.QUARTILE.INC(E2:E52,3)</f>
        <v>93.75</v>
      </c>
      <c r="F59">
        <f>_xlfn.QUARTILE.INC(F2:F52,3)</f>
        <v>100</v>
      </c>
      <c r="G59">
        <f>_xlfn.QUARTILE.INC(G2:G52,3)</f>
        <v>100</v>
      </c>
      <c r="H59">
        <f>_xlfn.QUARTILE.INC(H2:H52,3)</f>
        <v>100</v>
      </c>
      <c r="L59">
        <f>_xlfn.QUARTILE.INC(L2:L52,3)</f>
        <v>99</v>
      </c>
      <c r="P59" s="4">
        <f>_xlfn.QUARTILE.INC(P2:P52,3)</f>
        <v>1</v>
      </c>
      <c r="W59" s="4">
        <f>_xlfn.QUARTILE.INC(W2:W52,3)</f>
        <v>0.95499999999999996</v>
      </c>
    </row>
    <row r="60" spans="1:24" x14ac:dyDescent="0.2">
      <c r="A60" t="s">
        <v>26</v>
      </c>
      <c r="B60">
        <f>_xlfn.QUARTILE.INC(B2:B52,2)</f>
        <v>100</v>
      </c>
      <c r="C60">
        <f>_xlfn.QUARTILE.INC(C2:C52,2)</f>
        <v>100</v>
      </c>
      <c r="D60">
        <f>_xlfn.QUARTILE.INC(D2:D52,2)</f>
        <v>95</v>
      </c>
      <c r="E60">
        <f>_xlfn.QUARTILE.INC(E2:E52,2)</f>
        <v>85</v>
      </c>
      <c r="F60">
        <f>_xlfn.QUARTILE.INC(F2:F52,2)</f>
        <v>80</v>
      </c>
      <c r="G60">
        <f>_xlfn.QUARTILE.INC(G2:G52,2)</f>
        <v>96</v>
      </c>
      <c r="H60">
        <f>_xlfn.QUARTILE.INC(H2:H52,2)</f>
        <v>90</v>
      </c>
      <c r="L60">
        <f>_xlfn.QUARTILE.INC(L2:L52,2)</f>
        <v>94</v>
      </c>
      <c r="P60" s="4">
        <f>_xlfn.QUARTILE.INC(P2:P52,2)</f>
        <v>0.98</v>
      </c>
      <c r="W60" s="4">
        <f>_xlfn.QUARTILE.INC(W2:W52,2)</f>
        <v>0.89</v>
      </c>
    </row>
    <row r="61" spans="1:24" x14ac:dyDescent="0.2">
      <c r="A61" t="s">
        <v>27</v>
      </c>
      <c r="B61">
        <f>_xlfn.QUARTILE.INC(B2:B52,1)</f>
        <v>100</v>
      </c>
      <c r="C61">
        <f>_xlfn.QUARTILE.INC(C2:C52,1)</f>
        <v>100</v>
      </c>
      <c r="D61">
        <f>_xlfn.QUARTILE.INC(D2:D52,1)</f>
        <v>95</v>
      </c>
      <c r="E61">
        <f>_xlfn.QUARTILE.INC(E2:E52,1)</f>
        <v>75</v>
      </c>
      <c r="F61">
        <f>_xlfn.QUARTILE.INC(F2:F52,1)</f>
        <v>70</v>
      </c>
      <c r="G61">
        <f>_xlfn.QUARTILE.INC(G2:G52,1)</f>
        <v>90</v>
      </c>
      <c r="H61">
        <f>_xlfn.QUARTILE.INC(H2:H52,1)</f>
        <v>77.5</v>
      </c>
      <c r="L61">
        <f>_xlfn.QUARTILE.INC(L2:L52,1)</f>
        <v>81</v>
      </c>
      <c r="P61" s="4">
        <f>_xlfn.QUARTILE.INC(P2:P52,1)</f>
        <v>0.89</v>
      </c>
      <c r="W61" s="4">
        <f>_xlfn.QUARTILE.INC(W2:W52,1)</f>
        <v>0.8</v>
      </c>
    </row>
    <row r="62" spans="1:24" x14ac:dyDescent="0.2">
      <c r="A62" t="s">
        <v>28</v>
      </c>
      <c r="B62">
        <f>MIN(B2:B52)</f>
        <v>50</v>
      </c>
      <c r="C62">
        <f>MIN(C2:C52)</f>
        <v>50</v>
      </c>
      <c r="D62">
        <f>MIN(D2:D52)</f>
        <v>70</v>
      </c>
      <c r="E62">
        <f>MIN(E2:E52)</f>
        <v>30</v>
      </c>
      <c r="F62">
        <f>MIN(F2:F52)</f>
        <v>50</v>
      </c>
      <c r="G62">
        <f>MIN(G2:G52)</f>
        <v>35</v>
      </c>
      <c r="H62">
        <f>MIN(H2:H52)</f>
        <v>15</v>
      </c>
      <c r="L62">
        <f>MIN(L2:L52)</f>
        <v>57</v>
      </c>
      <c r="P62" s="4">
        <f>MIN(P2:P52)</f>
        <v>0.43</v>
      </c>
      <c r="W62" s="4">
        <f>MIN(W2:W52)</f>
        <v>0.57999999999999996</v>
      </c>
    </row>
    <row r="63" spans="1:24" x14ac:dyDescent="0.2">
      <c r="A63" t="s">
        <v>37</v>
      </c>
      <c r="B63">
        <f t="shared" ref="B63:H63" si="0">AVERAGE(B12:B52)</f>
        <v>98.780487804878049</v>
      </c>
      <c r="C63">
        <f t="shared" si="0"/>
        <v>98.780487804878049</v>
      </c>
      <c r="D63">
        <f t="shared" si="0"/>
        <v>95.853658536585371</v>
      </c>
      <c r="E63">
        <f t="shared" si="0"/>
        <v>81.081081081081081</v>
      </c>
      <c r="F63">
        <f t="shared" si="0"/>
        <v>85.857142857142861</v>
      </c>
      <c r="G63">
        <f t="shared" si="0"/>
        <v>91.05263157894737</v>
      </c>
      <c r="H63">
        <f t="shared" si="0"/>
        <v>84.684210526315795</v>
      </c>
    </row>
    <row r="64" spans="1:24" x14ac:dyDescent="0.2">
      <c r="A64" t="s">
        <v>38</v>
      </c>
      <c r="B64">
        <f>_xlfn.STDEV.P(B2:B52)</f>
        <v>6.9324194233975263</v>
      </c>
      <c r="C64">
        <f t="shared" ref="C64:H64" si="1">_xlfn.STDEV.P(C2:C52)</f>
        <v>7.0695951329341939</v>
      </c>
      <c r="D64">
        <f t="shared" si="1"/>
        <v>6.0806578591464913</v>
      </c>
      <c r="E64">
        <f t="shared" si="1"/>
        <v>17.0908768810251</v>
      </c>
      <c r="F64">
        <f t="shared" si="1"/>
        <v>17.753015009832044</v>
      </c>
      <c r="G64">
        <f t="shared" si="1"/>
        <v>15.71668925020961</v>
      </c>
      <c r="H64">
        <f t="shared" si="1"/>
        <v>21.922534068852535</v>
      </c>
    </row>
    <row r="67" spans="3:5" x14ac:dyDescent="0.2">
      <c r="C67" s="4">
        <v>0</v>
      </c>
      <c r="D67" t="s">
        <v>29</v>
      </c>
      <c r="E67">
        <f>COUNTIF($X$2:$X$52,D67)</f>
        <v>0</v>
      </c>
    </row>
    <row r="68" spans="3:5" x14ac:dyDescent="0.2">
      <c r="C68" s="4">
        <v>0.57999999999999996</v>
      </c>
      <c r="D68" t="s">
        <v>30</v>
      </c>
      <c r="E68">
        <f>COUNTIF($X$2:$X$52,D68)</f>
        <v>5</v>
      </c>
    </row>
    <row r="69" spans="3:5" x14ac:dyDescent="0.2">
      <c r="C69" s="4">
        <v>0.68</v>
      </c>
      <c r="D69" t="s">
        <v>31</v>
      </c>
      <c r="E69">
        <f>COUNTIF($X$2:$X$52,D69)</f>
        <v>0</v>
      </c>
    </row>
    <row r="70" spans="3:5" x14ac:dyDescent="0.2">
      <c r="C70" s="4">
        <v>0.69</v>
      </c>
      <c r="D70" t="s">
        <v>32</v>
      </c>
      <c r="E70">
        <f>COUNTIF($X$2:$X$52,D70)</f>
        <v>3</v>
      </c>
    </row>
    <row r="71" spans="3:5" x14ac:dyDescent="0.2">
      <c r="C71" s="4">
        <v>0.78</v>
      </c>
      <c r="D71" t="s">
        <v>33</v>
      </c>
      <c r="E71">
        <f>COUNTIF($X$2:$X$52,D71)</f>
        <v>2</v>
      </c>
    </row>
    <row r="72" spans="3:5" x14ac:dyDescent="0.2">
      <c r="C72" s="4">
        <v>0.79</v>
      </c>
      <c r="D72" t="s">
        <v>34</v>
      </c>
      <c r="E72">
        <f>COUNTIF($X$2:$X$52,D72)</f>
        <v>12</v>
      </c>
    </row>
    <row r="73" spans="3:5" x14ac:dyDescent="0.2">
      <c r="C73" s="4">
        <v>0.88</v>
      </c>
      <c r="D73" t="s">
        <v>35</v>
      </c>
      <c r="E73">
        <f>COUNTIF($X$2:$X$52,D73)</f>
        <v>0</v>
      </c>
    </row>
    <row r="74" spans="3:5" x14ac:dyDescent="0.2">
      <c r="C74" s="4">
        <v>0.89</v>
      </c>
      <c r="D74" t="s">
        <v>36</v>
      </c>
      <c r="E74">
        <f>COUNTIF($X$2:$X$52,D74)</f>
        <v>29</v>
      </c>
    </row>
  </sheetData>
  <sortState ref="A2:X52">
    <sortCondition ref="W2"/>
  </sortState>
  <conditionalFormatting sqref="X1">
    <cfRule type="cellIs" dxfId="2" priority="1" operator="equal">
      <formula>"D+"</formula>
    </cfRule>
    <cfRule type="cellIs" dxfId="1" priority="2" operator="equal">
      <formula>"D"</formula>
    </cfRule>
    <cfRule type="cellIs" dxfId="0" priority="3" operator="equal">
      <formula>"F"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DSCI 101 Grades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2019-11-11T13:47:08Z</dcterms:created>
  <dcterms:modified xsi:type="dcterms:W3CDTF">2019-11-11T14:14:02Z</dcterms:modified>
</cp:coreProperties>
</file>